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TRAPOV\"/>
    </mc:Choice>
  </mc:AlternateContent>
  <xr:revisionPtr revIDLastSave="0" documentId="13_ncr:1_{218F4B0F-ECC5-41F6-B345-2CF45DF39E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ansactions" sheetId="1" r:id="rId1"/>
    <sheet name="Sheet7" sheetId="2" r:id="rId2"/>
    <sheet name="Sheet1" sheetId="4" r:id="rId3"/>
    <sheet name="Summary" sheetId="3" state="hidden" r:id="rId4"/>
  </sheets>
  <definedNames>
    <definedName name="StartingBalance">Summary!$L$8</definedName>
  </definedNames>
  <calcPr calcId="181029"/>
</workbook>
</file>

<file path=xl/calcChain.xml><?xml version="1.0" encoding="utf-8"?>
<calcChain xmlns="http://schemas.openxmlformats.org/spreadsheetml/2006/main">
  <c r="E4" i="1" l="1"/>
  <c r="L44" i="3"/>
  <c r="K44" i="3"/>
  <c r="F44" i="3"/>
  <c r="E44" i="3"/>
  <c r="L41" i="3"/>
  <c r="K41" i="3"/>
  <c r="E41" i="3"/>
  <c r="F41" i="3" s="1"/>
  <c r="L40" i="3"/>
  <c r="K40" i="3"/>
  <c r="E40" i="3"/>
  <c r="F40" i="3" s="1"/>
  <c r="L39" i="3"/>
  <c r="K39" i="3"/>
  <c r="E39" i="3"/>
  <c r="F39" i="3" s="1"/>
  <c r="L38" i="3"/>
  <c r="K38" i="3"/>
  <c r="E38" i="3"/>
  <c r="F38" i="3" s="1"/>
  <c r="L37" i="3"/>
  <c r="K37" i="3"/>
  <c r="E37" i="3"/>
  <c r="F37" i="3" s="1"/>
  <c r="L36" i="3"/>
  <c r="K36" i="3"/>
  <c r="E36" i="3"/>
  <c r="F36" i="3" s="1"/>
  <c r="L35" i="3"/>
  <c r="K35" i="3"/>
  <c r="E35" i="3"/>
  <c r="F35" i="3" s="1"/>
  <c r="L34" i="3"/>
  <c r="K34" i="3"/>
  <c r="E34" i="3"/>
  <c r="F34" i="3" s="1"/>
  <c r="K33" i="3"/>
  <c r="M33" i="3" s="1"/>
  <c r="E33" i="3"/>
  <c r="F33" i="3" s="1"/>
  <c r="K32" i="3"/>
  <c r="M32" i="3" s="1"/>
  <c r="E32" i="3"/>
  <c r="F32" i="3" s="1"/>
  <c r="K31" i="3"/>
  <c r="M31" i="3" s="1"/>
  <c r="E31" i="3"/>
  <c r="F31" i="3" s="1"/>
  <c r="K30" i="3"/>
  <c r="M30" i="3" s="1"/>
  <c r="E30" i="3"/>
  <c r="F30" i="3" s="1"/>
  <c r="K29" i="3"/>
  <c r="M29" i="3" s="1"/>
  <c r="E29" i="3"/>
  <c r="F29" i="3" s="1"/>
  <c r="K28" i="3"/>
  <c r="M28" i="3" s="1"/>
  <c r="E28" i="3"/>
  <c r="F28" i="3" s="1"/>
  <c r="M27" i="3"/>
  <c r="K27" i="3"/>
  <c r="F27" i="3"/>
  <c r="E27" i="3"/>
  <c r="E26" i="3" s="1"/>
  <c r="C22" i="3" s="1"/>
  <c r="J26" i="3"/>
  <c r="I21" i="3" s="1"/>
  <c r="D26" i="3"/>
  <c r="J22" i="3"/>
  <c r="D22" i="3"/>
  <c r="J21" i="3"/>
  <c r="D21" i="3"/>
  <c r="C21" i="3"/>
  <c r="D17" i="3"/>
  <c r="I16" i="3"/>
  <c r="E12" i="3"/>
  <c r="D12" i="3"/>
  <c r="D1" i="1"/>
  <c r="C1" i="1"/>
  <c r="E5" i="1" l="1"/>
  <c r="E6" i="1" s="1"/>
  <c r="E7" i="1" s="1"/>
  <c r="E8" i="1" s="1"/>
  <c r="E9" i="1" s="1"/>
  <c r="E10" i="1" s="1"/>
  <c r="M26" i="3"/>
  <c r="K26" i="3"/>
  <c r="I22" i="3" s="1"/>
  <c r="E17" i="3" s="1"/>
  <c r="F26" i="3"/>
  <c r="E11" i="1" l="1"/>
  <c r="E12" i="1" s="1"/>
  <c r="E13" i="1" s="1"/>
  <c r="E14" i="1" s="1"/>
  <c r="E15" i="1" s="1"/>
  <c r="I15" i="3"/>
  <c r="I13" i="3"/>
  <c r="I14" i="3" s="1"/>
  <c r="E16" i="1" l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l="1"/>
  <c r="E35" i="1" s="1"/>
  <c r="E36" i="1" s="1"/>
</calcChain>
</file>

<file path=xl/sharedStrings.xml><?xml version="1.0" encoding="utf-8"?>
<sst xmlns="http://schemas.openxmlformats.org/spreadsheetml/2006/main" count="130" uniqueCount="93">
  <si>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</si>
  <si>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</si>
  <si>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</si>
  <si>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</si>
  <si>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</si>
  <si>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</si>
  <si>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</si>
  <si>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</si>
  <si>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</si>
  <si>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</si>
  <si>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</si>
  <si>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</si>
  <si>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</si>
  <si>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</si>
  <si>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</si>
  <si>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</si>
  <si>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</si>
  <si>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</si>
  <si>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</si>
  <si>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</si>
  <si>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</si>
  <si>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</si>
  <si>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</si>
  <si>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</si>
  <si>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</si>
  <si>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</si>
  <si>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</si>
  <si>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</si>
  <si>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</si>
  <si>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</si>
  <si>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</si>
  <si>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</si>
  <si>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</si>
  <si>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</si>
  <si>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</si>
  <si>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</si>
  <si>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</si>
  <si>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</si>
  <si>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</si>
  <si>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</si>
  <si>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</si>
  <si>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</si>
  <si>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</si>
  <si>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</si>
  <si>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</si>
  <si>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</si>
  <si>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</si>
  <si>
    <t>Category</t>
  </si>
  <si>
    <t>Income (Revenue)</t>
  </si>
  <si>
    <t>Running Balance</t>
  </si>
  <si>
    <t>Internet Subscription</t>
  </si>
  <si>
    <t>Revenue</t>
  </si>
  <si>
    <t>Client A: Social Media Management (Setup Fee + Trial)</t>
  </si>
  <si>
    <t>Mobile Airtime</t>
  </si>
  <si>
    <t>Client B: Data Entry Project (Large One-off)</t>
  </si>
  <si>
    <t>HP ProBook Laptop (Partial Down Payment)</t>
  </si>
  <si>
    <t>Client C: Email Management (Weekly Retainer)</t>
  </si>
  <si>
    <t>Electricity</t>
  </si>
  <si>
    <t>Client A: Social Media (Balance Paid)</t>
  </si>
  <si>
    <t>Bank Fees</t>
  </si>
  <si>
    <t>Client D: Research Task</t>
  </si>
  <si>
    <t>Canva Pro Subscription</t>
  </si>
  <si>
    <t>Client B: Additional Data Entry</t>
  </si>
  <si>
    <t>Internet Top-up</t>
  </si>
  <si>
    <t>Client E: Virtual Consultation</t>
  </si>
  <si>
    <t>Owner's Draw / Savings Transfer</t>
  </si>
  <si>
    <t>MONTH 1 TOTALS</t>
  </si>
  <si>
    <t>Net Profit: $105.04</t>
  </si>
  <si>
    <t>Internet Subscription (MTN)</t>
  </si>
  <si>
    <t>Client B: Data Entry Project (One-off)</t>
  </si>
  <si>
    <t>Laptop Maintenance (Cooling pad/Screen clean)</t>
  </si>
  <si>
    <t>Ending cash balance ------------------------------------------&gt;</t>
  </si>
  <si>
    <t>Self salary</t>
  </si>
  <si>
    <t>Client D: Calendar Management (New Client - Half Month)</t>
  </si>
  <si>
    <t>Airtime for Client Calls (Work phone)</t>
  </si>
  <si>
    <t xml:space="preserve">Client B: Data entry </t>
  </si>
  <si>
    <t>Client B: Research</t>
  </si>
  <si>
    <t>Windows installation and software applications setup</t>
  </si>
  <si>
    <t>Client E: Business registration</t>
  </si>
  <si>
    <t>CV preparation for a client</t>
  </si>
  <si>
    <t xml:space="preserve">Microsoft 365 copilot Subscription </t>
  </si>
  <si>
    <t xml:space="preserve">Electricity Bill </t>
  </si>
  <si>
    <t>Bank Transaction Fees</t>
  </si>
  <si>
    <t xml:space="preserve">Client A: Social Media Management </t>
  </si>
  <si>
    <t>Bank Transaction Fees (Withdrawals)</t>
  </si>
  <si>
    <t>ClickUp (Project Management Software)</t>
  </si>
  <si>
    <t>Client C: Email Management – Monthly Retainer (50% Paid, 50% Outstanding)</t>
  </si>
  <si>
    <t>Client C: Email Management – Monthly Retainer (Paid outstanding 50%)</t>
  </si>
  <si>
    <t>Client E: Research, data entry, tertiary enrollment application</t>
  </si>
  <si>
    <t>Client A: Social Media Management</t>
  </si>
  <si>
    <t>Windows installation and software applications setup for a client</t>
  </si>
  <si>
    <t>Client E: Environmental visual documentation</t>
  </si>
  <si>
    <t>Business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</si>
</sst>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[$GHS]#,##0.00"/>
    <numFmt numFmtId="165" formatCode="d&quot;-&quot;mmm&quot;-&quot;yyyy"/>
    <numFmt numFmtId="166" formatCode="d\-mmm\-yyyy"/>
    <numFmt numFmtId="167" formatCode="&quot;$&quot;#,##0"/>
    <numFmt numFmtId="168" formatCode="mmmm&quot; &quot;yyyy"/>
    <numFmt numFmtId="169" formatCode="\+#,###%;\-#,###%;0%"/>
    <numFmt numFmtId="170" formatCode="\+\$#,###;\-\$#,###;\$0"/>
  </numFmts>
  <fonts count="54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sz val="11"/>
      <color rgb="FFF46524"/>
      <name val="Lato"/>
    </font>
    <font>
      <b/>
      <sz val="11"/>
      <color rgb="FF000000"/>
      <name val="Arial"/>
    </font>
    <font>
      <b/>
      <sz val="10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  <font>
      <sz val="10"/>
      <color rgb="FF000000"/>
      <name val="Arial"/>
    </font>
    <font>
      <sz val="8"/>
      <color rgb="FF0F1115"/>
      <name val="Segoe UI"/>
      <family val="2"/>
    </font>
    <font>
      <sz val="8"/>
      <color rgb="FF0F1115"/>
      <name val="Segoe UI"/>
      <family val="2"/>
    </font>
    <font>
      <sz val="8"/>
      <color rgb="FF0F1115"/>
      <name val="Segoe UI"/>
      <family val="2"/>
    </font>
    <font>
      <sz val="10"/>
      <color rgb="FF576475"/>
      <name val="Lato"/>
      <family val="2"/>
    </font>
    <font>
      <b/>
      <sz val="11"/>
      <color rgb="FF000000"/>
      <name val="Lato"/>
      <family val="2"/>
    </font>
    <font>
      <sz val="10"/>
      <color rgb="FF000000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4" fontId="47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67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68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67" fontId="9" fillId="0" borderId="0" xfId="0" applyNumberFormat="1" applyFont="1"/>
    <xf numFmtId="0" fontId="26" fillId="0" borderId="0" xfId="0" applyFont="1" applyAlignment="1">
      <alignment horizontal="left"/>
    </xf>
    <xf numFmtId="9" fontId="26" fillId="0" borderId="0" xfId="0" applyNumberFormat="1" applyFont="1" applyAlignment="1">
      <alignment horizontal="left"/>
    </xf>
    <xf numFmtId="0" fontId="28" fillId="0" borderId="0" xfId="0" applyFont="1"/>
    <xf numFmtId="0" fontId="29" fillId="0" borderId="7" xfId="0" applyFont="1" applyBorder="1" applyAlignment="1">
      <alignment horizontal="right"/>
    </xf>
    <xf numFmtId="167" fontId="30" fillId="0" borderId="0" xfId="0" applyNumberFormat="1" applyFont="1" applyAlignment="1">
      <alignment horizontal="left"/>
    </xf>
    <xf numFmtId="167" fontId="5" fillId="0" borderId="0" xfId="0" applyNumberFormat="1" applyFont="1"/>
    <xf numFmtId="0" fontId="27" fillId="0" borderId="0" xfId="0" applyFont="1" applyAlignment="1">
      <alignment horizontal="left" vertical="top"/>
    </xf>
    <xf numFmtId="167" fontId="27" fillId="0" borderId="7" xfId="0" applyNumberFormat="1" applyFont="1" applyBorder="1" applyAlignment="1">
      <alignment horizontal="center" vertical="top"/>
    </xf>
    <xf numFmtId="167" fontId="31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7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/>
    </xf>
    <xf numFmtId="167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17" fillId="0" borderId="14" xfId="0" applyFont="1" applyBorder="1"/>
    <xf numFmtId="0" fontId="38" fillId="0" borderId="15" xfId="0" applyFont="1" applyBorder="1" applyAlignment="1">
      <alignment horizontal="right"/>
    </xf>
    <xf numFmtId="0" fontId="39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2" fillId="0" borderId="0" xfId="0" applyFont="1" applyAlignment="1">
      <alignment vertical="top"/>
    </xf>
    <xf numFmtId="0" fontId="42" fillId="0" borderId="16" xfId="0" applyFont="1" applyBorder="1" applyAlignment="1">
      <alignment vertical="top"/>
    </xf>
    <xf numFmtId="167" fontId="42" fillId="0" borderId="16" xfId="0" applyNumberFormat="1" applyFont="1" applyBorder="1" applyAlignment="1">
      <alignment horizontal="right" vertical="top"/>
    </xf>
    <xf numFmtId="170" fontId="42" fillId="0" borderId="16" xfId="0" applyNumberFormat="1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6" xfId="0" applyFont="1" applyBorder="1" applyAlignment="1">
      <alignment horizontal="left" vertical="top"/>
    </xf>
    <xf numFmtId="0" fontId="42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67" fontId="44" fillId="0" borderId="19" xfId="0" applyNumberFormat="1" applyFont="1" applyBorder="1" applyAlignment="1">
      <alignment horizontal="right" vertical="center"/>
    </xf>
    <xf numFmtId="167" fontId="44" fillId="0" borderId="0" xfId="0" applyNumberFormat="1" applyFont="1" applyAlignment="1">
      <alignment horizontal="right" vertical="center"/>
    </xf>
    <xf numFmtId="170" fontId="4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44" fillId="0" borderId="22" xfId="0" applyNumberFormat="1" applyFont="1" applyBorder="1" applyAlignment="1">
      <alignment horizontal="right" vertical="center"/>
    </xf>
    <xf numFmtId="167" fontId="44" fillId="0" borderId="25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44" fillId="0" borderId="25" xfId="0" applyNumberFormat="1" applyFont="1" applyBorder="1" applyAlignment="1">
      <alignment vertical="center"/>
    </xf>
    <xf numFmtId="14" fontId="9" fillId="0" borderId="0" xfId="0" applyNumberFormat="1" applyFont="1" applyAlignment="1">
      <alignment horizontal="right" vertical="center"/>
    </xf>
    <xf numFmtId="167" fontId="46" fillId="0" borderId="25" xfId="0" applyNumberFormat="1" applyFont="1" applyBorder="1"/>
    <xf numFmtId="167" fontId="44" fillId="0" borderId="25" xfId="0" applyNumberFormat="1" applyFont="1" applyBorder="1" applyAlignment="1">
      <alignment horizontal="right"/>
    </xf>
    <xf numFmtId="167" fontId="43" fillId="0" borderId="25" xfId="0" applyNumberFormat="1" applyFont="1" applyBorder="1" applyAlignment="1">
      <alignment vertical="center"/>
    </xf>
    <xf numFmtId="0" fontId="45" fillId="0" borderId="25" xfId="0" applyFont="1" applyBorder="1"/>
    <xf numFmtId="0" fontId="48" fillId="8" borderId="0" xfId="0" applyFont="1" applyFill="1" applyAlignment="1">
      <alignment horizontal="left" vertical="center" wrapText="1"/>
    </xf>
    <xf numFmtId="15" fontId="49" fillId="8" borderId="0" xfId="0" applyNumberFormat="1" applyFont="1" applyFill="1" applyAlignment="1">
      <alignment vertical="center" wrapText="1"/>
    </xf>
    <xf numFmtId="0" fontId="50" fillId="8" borderId="0" xfId="0" applyFont="1" applyFill="1" applyAlignment="1">
      <alignment vertical="center" wrapText="1"/>
    </xf>
    <xf numFmtId="0" fontId="49" fillId="8" borderId="0" xfId="0" applyFont="1" applyFill="1" applyAlignment="1">
      <alignment vertical="center" wrapText="1"/>
    </xf>
    <xf numFmtId="8" fontId="49" fillId="8" borderId="0" xfId="0" applyNumberFormat="1" applyFont="1" applyFill="1" applyAlignment="1">
      <alignment vertical="center" wrapText="1"/>
    </xf>
    <xf numFmtId="8" fontId="50" fillId="8" borderId="0" xfId="0" applyNumberFormat="1" applyFont="1" applyFill="1" applyAlignment="1">
      <alignment vertical="center" wrapText="1"/>
    </xf>
    <xf numFmtId="0" fontId="51" fillId="3" borderId="2" xfId="0" applyFont="1" applyFill="1" applyBorder="1" applyAlignment="1">
      <alignment horizontal="left" vertical="center"/>
    </xf>
    <xf numFmtId="44" fontId="8" fillId="2" borderId="2" xfId="1" applyFont="1" applyFill="1" applyBorder="1" applyAlignment="1">
      <alignment horizontal="left" vertical="center"/>
    </xf>
    <xf numFmtId="44" fontId="8" fillId="3" borderId="2" xfId="1" applyFont="1" applyFill="1" applyBorder="1" applyAlignment="1">
      <alignment horizontal="left" vertical="center"/>
    </xf>
    <xf numFmtId="44" fontId="9" fillId="2" borderId="0" xfId="1" applyFont="1" applyFill="1" applyAlignment="1">
      <alignment vertical="center"/>
    </xf>
    <xf numFmtId="44" fontId="8" fillId="2" borderId="3" xfId="1" applyFont="1" applyFill="1" applyBorder="1" applyAlignment="1">
      <alignment horizontal="left" vertical="center"/>
    </xf>
    <xf numFmtId="44" fontId="8" fillId="3" borderId="3" xfId="1" applyFont="1" applyFill="1" applyBorder="1" applyAlignment="1">
      <alignment horizontal="left" vertical="center"/>
    </xf>
    <xf numFmtId="44" fontId="0" fillId="0" borderId="0" xfId="1" applyFont="1"/>
    <xf numFmtId="0" fontId="51" fillId="4" borderId="1" xfId="0" applyFont="1" applyFill="1" applyBorder="1" applyAlignment="1">
      <alignment horizontal="left" vertical="center"/>
    </xf>
    <xf numFmtId="0" fontId="51" fillId="3" borderId="3" xfId="0" applyFont="1" applyFill="1" applyBorder="1" applyAlignment="1">
      <alignment horizontal="left" vertical="center"/>
    </xf>
    <xf numFmtId="0" fontId="52" fillId="3" borderId="0" xfId="0" applyFont="1" applyFill="1" applyAlignment="1">
      <alignment horizontal="left" vertical="center"/>
    </xf>
    <xf numFmtId="44" fontId="53" fillId="0" borderId="0" xfId="1" applyFont="1"/>
    <xf numFmtId="0" fontId="45" fillId="0" borderId="23" xfId="0" applyFont="1" applyBorder="1"/>
    <xf numFmtId="0" fontId="1" fillId="0" borderId="24" xfId="0" applyFont="1" applyBorder="1"/>
    <xf numFmtId="167" fontId="43" fillId="0" borderId="23" xfId="0" applyNumberFormat="1" applyFont="1" applyBorder="1" applyAlignment="1">
      <alignment vertical="center"/>
    </xf>
    <xf numFmtId="0" fontId="36" fillId="0" borderId="0" xfId="0" applyFont="1" applyAlignment="1">
      <alignment horizontal="left" vertical="top"/>
    </xf>
    <xf numFmtId="0" fontId="0" fillId="0" borderId="0" xfId="0"/>
    <xf numFmtId="167" fontId="43" fillId="0" borderId="17" xfId="0" applyNumberFormat="1" applyFont="1" applyBorder="1" applyAlignment="1">
      <alignment vertical="center"/>
    </xf>
    <xf numFmtId="0" fontId="1" fillId="0" borderId="18" xfId="0" applyFont="1" applyBorder="1"/>
    <xf numFmtId="167" fontId="43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9" fontId="27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29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167" fontId="9" fillId="0" borderId="7" xfId="0" applyNumberFormat="1" applyFont="1" applyBorder="1"/>
    <xf numFmtId="0" fontId="1" fillId="0" borderId="7" xfId="0" applyFont="1" applyBorder="1"/>
    <xf numFmtId="0" fontId="9" fillId="0" borderId="0" xfId="0" applyFont="1"/>
    <xf numFmtId="169" fontId="25" fillId="7" borderId="0" xfId="0" applyNumberFormat="1" applyFont="1" applyFill="1" applyAlignment="1">
      <alignment horizontal="center"/>
    </xf>
    <xf numFmtId="0" fontId="27" fillId="7" borderId="10" xfId="0" applyFont="1" applyFill="1" applyBorder="1" applyAlignment="1">
      <alignment horizontal="center" vertical="top"/>
    </xf>
    <xf numFmtId="0" fontId="1" fillId="0" borderId="10" xfId="0" applyFont="1" applyBorder="1"/>
    <xf numFmtId="167" fontId="25" fillId="7" borderId="0" xfId="0" applyNumberFormat="1" applyFont="1" applyFill="1" applyAlignment="1">
      <alignment horizont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0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ColWidth="12.6328125" defaultRowHeight="15.75" customHeight="1" x14ac:dyDescent="0.25"/>
  <cols>
    <col min="1" max="1" width="15.453125" customWidth="1"/>
    <col min="2" max="2" width="64" customWidth="1"/>
    <col min="3" max="3" width="14.26953125" customWidth="1"/>
    <col min="4" max="4" width="13.6328125" customWidth="1"/>
    <col min="5" max="6" width="11.6328125" customWidth="1"/>
  </cols>
  <sheetData>
    <row r="1" spans="1:6" ht="27.75" hidden="1" customHeight="1" x14ac:dyDescent="0.55000000000000004">
      <c r="A1" s="1"/>
      <c r="B1" s="2"/>
      <c r="C1" s="3">
        <f t="shared" ref="C1:D1" si="0">SUM(C3:C1001)</f>
        <v>616.79999999999995</v>
      </c>
      <c r="D1" s="4">
        <f t="shared" si="0"/>
        <v>733</v>
      </c>
      <c r="E1" s="5"/>
      <c r="F1" s="6"/>
    </row>
    <row r="2" spans="1:6" ht="24" customHeight="1" x14ac:dyDescent="0.3">
      <c r="A2" s="7" t="s">
        <v>0</v>
      </c>
      <c r="B2" s="122" t="s">
        <v>1</v>
      </c>
      <c r="C2" s="8" t="s">
        <v>2</v>
      </c>
      <c r="D2" s="9" t="s">
        <v>3</v>
      </c>
      <c r="E2" s="10" t="s">
        <v>4</v>
      </c>
      <c r="F2" s="11" t="s">
        <v>5</v>
      </c>
    </row>
    <row r="3" spans="1:6" ht="19.5" customHeight="1" x14ac:dyDescent="0.25">
      <c r="A3" s="14">
        <v>46024</v>
      </c>
      <c r="B3" s="120" t="s">
        <v>6</v>
      </c>
      <c r="C3" s="12"/>
      <c r="D3" s="12"/>
      <c r="E3" s="114">
        <v>250</v>
      </c>
      <c r="F3" s="13"/>
    </row>
    <row r="4" spans="1:6" ht="15.5" customHeight="1" x14ac:dyDescent="0.25">
      <c r="A4" s="14">
        <v>46024</v>
      </c>
      <c r="B4" s="113" t="s">
        <v>92</v>
      </c>
      <c r="C4" s="114">
        <v>50</v>
      </c>
      <c r="D4" s="115"/>
      <c r="E4" s="116">
        <f>E3-C4</f>
        <v>200</v>
      </c>
      <c r="F4" s="13"/>
    </row>
    <row r="5" spans="1:6" ht="15.5" customHeight="1" x14ac:dyDescent="0.25">
      <c r="A5" s="16">
        <v>46025</v>
      </c>
      <c r="B5" s="113" t="s">
        <v>68</v>
      </c>
      <c r="C5" s="114">
        <v>60</v>
      </c>
      <c r="D5" s="115"/>
      <c r="E5" s="116">
        <f>E4-C5</f>
        <v>140</v>
      </c>
      <c r="F5" s="13"/>
    </row>
    <row r="6" spans="1:6" ht="19.5" customHeight="1" x14ac:dyDescent="0.25">
      <c r="A6" s="16">
        <v>46027</v>
      </c>
      <c r="B6" s="113" t="s">
        <v>83</v>
      </c>
      <c r="C6" s="114"/>
      <c r="D6" s="114">
        <v>90</v>
      </c>
      <c r="E6" s="116">
        <f>E5+D6</f>
        <v>230</v>
      </c>
      <c r="F6" s="13"/>
    </row>
    <row r="7" spans="1:6" ht="19.5" customHeight="1" x14ac:dyDescent="0.25">
      <c r="A7" s="14">
        <v>46030</v>
      </c>
      <c r="B7" s="113" t="s">
        <v>80</v>
      </c>
      <c r="C7" s="114">
        <v>15</v>
      </c>
      <c r="D7" s="115"/>
      <c r="E7" s="116">
        <f>E6-C7</f>
        <v>215</v>
      </c>
      <c r="F7" s="13"/>
    </row>
    <row r="8" spans="1:6" ht="19.5" customHeight="1" x14ac:dyDescent="0.25">
      <c r="A8" s="14">
        <v>46032</v>
      </c>
      <c r="B8" s="113" t="s">
        <v>36</v>
      </c>
      <c r="C8" s="114">
        <v>15</v>
      </c>
      <c r="D8" s="115"/>
      <c r="E8" s="116">
        <f>E7-C8</f>
        <v>200</v>
      </c>
      <c r="F8" s="13"/>
    </row>
    <row r="9" spans="1:6" ht="19.5" customHeight="1" x14ac:dyDescent="0.25">
      <c r="A9" s="14">
        <v>46037</v>
      </c>
      <c r="B9" s="113" t="s">
        <v>69</v>
      </c>
      <c r="C9" s="114"/>
      <c r="D9" s="115">
        <v>50</v>
      </c>
      <c r="E9" s="116">
        <f>E8+D9</f>
        <v>250</v>
      </c>
      <c r="F9" s="13"/>
    </row>
    <row r="10" spans="1:6" ht="19.5" customHeight="1" x14ac:dyDescent="0.25">
      <c r="A10" s="14">
        <v>16</v>
      </c>
      <c r="B10" s="113" t="s">
        <v>84</v>
      </c>
      <c r="C10" s="114">
        <v>5</v>
      </c>
      <c r="D10" s="115"/>
      <c r="E10" s="116">
        <f>E9-C10</f>
        <v>245</v>
      </c>
      <c r="F10" s="13"/>
    </row>
    <row r="11" spans="1:6" ht="19.5" customHeight="1" x14ac:dyDescent="0.25">
      <c r="A11" s="14">
        <v>46042</v>
      </c>
      <c r="B11" s="113" t="s">
        <v>86</v>
      </c>
      <c r="C11" s="114"/>
      <c r="D11" s="115">
        <v>96</v>
      </c>
      <c r="E11" s="116">
        <f>E10+D11</f>
        <v>341</v>
      </c>
      <c r="F11" s="13"/>
    </row>
    <row r="12" spans="1:6" ht="19.5" customHeight="1" x14ac:dyDescent="0.25">
      <c r="A12" s="14">
        <v>46044</v>
      </c>
      <c r="B12" s="113" t="s">
        <v>70</v>
      </c>
      <c r="C12" s="114">
        <v>25</v>
      </c>
      <c r="D12" s="115"/>
      <c r="E12" s="116">
        <f>E11-C12</f>
        <v>316</v>
      </c>
      <c r="F12" s="13"/>
    </row>
    <row r="13" spans="1:6" ht="19.5" customHeight="1" x14ac:dyDescent="0.25">
      <c r="A13" s="14">
        <v>46047</v>
      </c>
      <c r="B13" s="113" t="s">
        <v>81</v>
      </c>
      <c r="C13" s="114">
        <v>30</v>
      </c>
      <c r="D13" s="115"/>
      <c r="E13" s="116">
        <f>E12-C13</f>
        <v>286</v>
      </c>
      <c r="F13" s="13"/>
    </row>
    <row r="14" spans="1:6" ht="19.5" customHeight="1" x14ac:dyDescent="0.25">
      <c r="A14" s="14">
        <v>46052</v>
      </c>
      <c r="B14" s="113" t="s">
        <v>87</v>
      </c>
      <c r="C14" s="114"/>
      <c r="D14" s="115">
        <v>96</v>
      </c>
      <c r="E14" s="116">
        <f>E13+D14</f>
        <v>382</v>
      </c>
      <c r="F14" s="13"/>
    </row>
    <row r="15" spans="1:6" ht="19.5" customHeight="1" x14ac:dyDescent="0.25">
      <c r="A15" s="14">
        <v>46052</v>
      </c>
      <c r="B15" s="113" t="s">
        <v>89</v>
      </c>
      <c r="C15" s="114"/>
      <c r="D15" s="115">
        <v>30</v>
      </c>
      <c r="E15" s="116">
        <f>E14+D15</f>
        <v>412</v>
      </c>
      <c r="F15" s="13"/>
    </row>
    <row r="16" spans="1:6" ht="19.5" customHeight="1" x14ac:dyDescent="0.25">
      <c r="A16" s="14">
        <v>46052</v>
      </c>
      <c r="B16" s="113" t="s">
        <v>72</v>
      </c>
      <c r="C16" s="114">
        <v>140</v>
      </c>
      <c r="D16" s="115"/>
      <c r="E16" s="116">
        <f>E15-C16</f>
        <v>272</v>
      </c>
      <c r="F16" s="13"/>
    </row>
    <row r="17" spans="1:6" ht="19.5" customHeight="1" x14ac:dyDescent="0.25">
      <c r="A17" s="14">
        <v>46053</v>
      </c>
      <c r="B17" s="113" t="s">
        <v>74</v>
      </c>
      <c r="C17" s="114">
        <v>7.8</v>
      </c>
      <c r="D17" s="115"/>
      <c r="E17" s="116">
        <f>E16-C17</f>
        <v>264.2</v>
      </c>
      <c r="F17" s="13"/>
    </row>
    <row r="18" spans="1:6" ht="19.5" customHeight="1" x14ac:dyDescent="0.25">
      <c r="A18" s="14">
        <v>46053</v>
      </c>
      <c r="B18" s="120" t="s">
        <v>71</v>
      </c>
      <c r="C18" s="114"/>
      <c r="D18" s="115"/>
      <c r="E18" s="116">
        <f>E17-C18+D18</f>
        <v>264.2</v>
      </c>
      <c r="F18" s="13"/>
    </row>
    <row r="19" spans="1:6" ht="19.5" customHeight="1" x14ac:dyDescent="0.25">
      <c r="A19" s="14">
        <v>46054</v>
      </c>
      <c r="B19" s="113" t="s">
        <v>6</v>
      </c>
      <c r="C19" s="114"/>
      <c r="D19" s="115"/>
      <c r="E19" s="116">
        <f>E18-C19+D19</f>
        <v>264.2</v>
      </c>
      <c r="F19" s="13"/>
    </row>
    <row r="20" spans="1:6" ht="19.5" customHeight="1" x14ac:dyDescent="0.25">
      <c r="A20" s="14">
        <v>46054</v>
      </c>
      <c r="B20" s="113" t="s">
        <v>50</v>
      </c>
      <c r="C20" s="114">
        <v>60</v>
      </c>
      <c r="D20" s="115"/>
      <c r="E20" s="116">
        <f>E19-C20</f>
        <v>204.2</v>
      </c>
      <c r="F20" s="13"/>
    </row>
    <row r="21" spans="1:6" ht="19.5" customHeight="1" x14ac:dyDescent="0.25">
      <c r="A21" s="14">
        <v>46056</v>
      </c>
      <c r="B21" s="113" t="s">
        <v>88</v>
      </c>
      <c r="C21" s="114"/>
      <c r="D21" s="115">
        <v>105</v>
      </c>
      <c r="E21" s="116">
        <f>E20+D21</f>
        <v>309.2</v>
      </c>
      <c r="F21" s="13"/>
    </row>
    <row r="22" spans="1:6" ht="19.5" customHeight="1" x14ac:dyDescent="0.25">
      <c r="A22" s="14">
        <v>46058</v>
      </c>
      <c r="B22" s="113" t="s">
        <v>85</v>
      </c>
      <c r="C22" s="114">
        <v>7</v>
      </c>
      <c r="D22" s="115"/>
      <c r="E22" s="116">
        <f>E21-C22</f>
        <v>302.2</v>
      </c>
      <c r="F22" s="13"/>
    </row>
    <row r="23" spans="1:6" ht="19.5" customHeight="1" x14ac:dyDescent="0.25">
      <c r="A23" s="14">
        <v>46060</v>
      </c>
      <c r="B23" s="15" t="s">
        <v>73</v>
      </c>
      <c r="C23" s="114"/>
      <c r="D23" s="115">
        <v>35</v>
      </c>
      <c r="E23" s="116">
        <f t="shared" ref="E23:E28" si="1">E22+D23</f>
        <v>337.2</v>
      </c>
      <c r="F23" s="13"/>
    </row>
    <row r="24" spans="1:6" ht="19.5" customHeight="1" x14ac:dyDescent="0.25">
      <c r="A24" s="14">
        <v>46063</v>
      </c>
      <c r="B24" s="113" t="s">
        <v>76</v>
      </c>
      <c r="C24" s="114"/>
      <c r="D24" s="115">
        <v>50</v>
      </c>
      <c r="E24" s="116">
        <f t="shared" si="1"/>
        <v>387.2</v>
      </c>
      <c r="F24" s="13"/>
    </row>
    <row r="25" spans="1:6" ht="19.5" customHeight="1" x14ac:dyDescent="0.25">
      <c r="A25" s="14">
        <v>46065</v>
      </c>
      <c r="B25" s="15" t="s">
        <v>75</v>
      </c>
      <c r="C25" s="114"/>
      <c r="D25" s="115">
        <v>10</v>
      </c>
      <c r="E25" s="116">
        <f t="shared" si="1"/>
        <v>397.2</v>
      </c>
      <c r="F25" s="13"/>
    </row>
    <row r="26" spans="1:6" ht="19.5" customHeight="1" x14ac:dyDescent="0.25">
      <c r="A26" s="14">
        <v>46068</v>
      </c>
      <c r="B26" s="15" t="s">
        <v>77</v>
      </c>
      <c r="C26" s="114"/>
      <c r="D26" s="115">
        <v>32</v>
      </c>
      <c r="E26" s="116">
        <f t="shared" si="1"/>
        <v>429.2</v>
      </c>
      <c r="F26" s="13"/>
    </row>
    <row r="27" spans="1:6" ht="19.5" customHeight="1" x14ac:dyDescent="0.25">
      <c r="A27" s="14">
        <v>46069</v>
      </c>
      <c r="B27" s="113" t="s">
        <v>91</v>
      </c>
      <c r="C27" s="114"/>
      <c r="D27" s="115">
        <v>65</v>
      </c>
      <c r="E27" s="116">
        <f t="shared" si="1"/>
        <v>494.2</v>
      </c>
      <c r="F27" s="13"/>
    </row>
    <row r="28" spans="1:6" ht="19.5" customHeight="1" x14ac:dyDescent="0.25">
      <c r="A28" s="14">
        <v>46071</v>
      </c>
      <c r="B28" s="15" t="s">
        <v>78</v>
      </c>
      <c r="C28" s="114"/>
      <c r="D28" s="115">
        <v>34</v>
      </c>
      <c r="E28" s="116">
        <f t="shared" si="1"/>
        <v>528.20000000000005</v>
      </c>
      <c r="F28" s="13"/>
    </row>
    <row r="29" spans="1:6" ht="19.5" customHeight="1" x14ac:dyDescent="0.25">
      <c r="A29" s="14">
        <v>46073</v>
      </c>
      <c r="B29" s="15" t="s">
        <v>36</v>
      </c>
      <c r="C29" s="114">
        <v>20</v>
      </c>
      <c r="D29" s="115"/>
      <c r="E29" s="116">
        <f>E28-C29</f>
        <v>508.20000000000005</v>
      </c>
      <c r="F29" s="13"/>
    </row>
    <row r="30" spans="1:6" ht="19.5" customHeight="1" x14ac:dyDescent="0.25">
      <c r="A30" s="14">
        <v>46074</v>
      </c>
      <c r="B30" s="113" t="s">
        <v>90</v>
      </c>
      <c r="C30" s="114"/>
      <c r="D30" s="115">
        <v>20</v>
      </c>
      <c r="E30" s="116">
        <f>E29+D30</f>
        <v>528.20000000000005</v>
      </c>
      <c r="F30" s="13"/>
    </row>
    <row r="31" spans="1:6" ht="19.5" customHeight="1" x14ac:dyDescent="0.25">
      <c r="A31" s="14">
        <v>46075</v>
      </c>
      <c r="B31" s="113" t="s">
        <v>74</v>
      </c>
      <c r="C31" s="114">
        <v>5</v>
      </c>
      <c r="D31" s="115"/>
      <c r="E31" s="116">
        <f>E30-C31</f>
        <v>523.20000000000005</v>
      </c>
      <c r="F31" s="13"/>
    </row>
    <row r="32" spans="1:6" ht="19.5" customHeight="1" x14ac:dyDescent="0.25">
      <c r="A32" s="14">
        <v>46075</v>
      </c>
      <c r="B32" s="113" t="s">
        <v>57</v>
      </c>
      <c r="C32" s="114">
        <v>30</v>
      </c>
      <c r="D32" s="115"/>
      <c r="E32" s="116">
        <f>E31-C32</f>
        <v>493.20000000000005</v>
      </c>
      <c r="F32" s="13"/>
    </row>
    <row r="33" spans="1:6" ht="19.5" customHeight="1" x14ac:dyDescent="0.25">
      <c r="A33" s="14">
        <v>46078</v>
      </c>
      <c r="B33" s="15" t="s">
        <v>79</v>
      </c>
      <c r="C33" s="114"/>
      <c r="D33" s="115">
        <v>20</v>
      </c>
      <c r="E33" s="116">
        <f>E32+D33</f>
        <v>513.20000000000005</v>
      </c>
      <c r="F33" s="13"/>
    </row>
    <row r="34" spans="1:6" ht="19.5" customHeight="1" x14ac:dyDescent="0.25">
      <c r="A34" s="14">
        <v>46081</v>
      </c>
      <c r="B34" s="121" t="s">
        <v>82</v>
      </c>
      <c r="C34" s="117">
        <v>7</v>
      </c>
      <c r="D34" s="118"/>
      <c r="E34" s="116">
        <f>E33-C34</f>
        <v>506.20000000000005</v>
      </c>
      <c r="F34" s="13"/>
    </row>
    <row r="35" spans="1:6" ht="15.75" customHeight="1" x14ac:dyDescent="0.45">
      <c r="A35" s="14">
        <v>46081</v>
      </c>
      <c r="B35" s="113" t="s">
        <v>72</v>
      </c>
      <c r="C35" s="117">
        <v>140</v>
      </c>
      <c r="D35" s="119"/>
      <c r="E35" s="123">
        <f>E34-C35</f>
        <v>366.20000000000005</v>
      </c>
    </row>
    <row r="36" spans="1:6" ht="15.75" customHeight="1" x14ac:dyDescent="0.25">
      <c r="A36" s="14">
        <v>46081</v>
      </c>
      <c r="B36" s="120" t="s">
        <v>71</v>
      </c>
      <c r="C36" s="119"/>
      <c r="D36" s="119"/>
      <c r="E36" s="119">
        <f>E35-C36+D36</f>
        <v>366.20000000000005</v>
      </c>
    </row>
    <row r="37" spans="1:6" ht="15.75" customHeight="1" x14ac:dyDescent="0.25">
      <c r="C37" s="119"/>
      <c r="D37" s="119"/>
      <c r="E37" s="119"/>
    </row>
    <row r="38" spans="1:6" ht="15.75" customHeight="1" x14ac:dyDescent="0.25">
      <c r="C38" s="119"/>
      <c r="D38" s="119"/>
      <c r="E38" s="119"/>
    </row>
    <row r="39" spans="1:6" ht="15.75" customHeight="1" x14ac:dyDescent="0.25">
      <c r="C39" s="119"/>
      <c r="D39" s="119"/>
      <c r="E39" s="119"/>
    </row>
    <row r="40" spans="1:6" ht="15.75" customHeight="1" x14ac:dyDescent="0.25">
      <c r="C40" s="119"/>
      <c r="D40" s="119"/>
      <c r="E40" s="119"/>
    </row>
    <row r="41" spans="1:6" ht="15.75" customHeight="1" x14ac:dyDescent="0.25">
      <c r="C41" s="119"/>
      <c r="D41" s="119"/>
      <c r="E41" s="119"/>
    </row>
    <row r="42" spans="1:6" ht="15.75" customHeight="1" x14ac:dyDescent="0.25">
      <c r="C42" s="119"/>
      <c r="D42" s="119"/>
      <c r="E42" s="119"/>
    </row>
    <row r="43" spans="1:6" ht="15.75" customHeight="1" x14ac:dyDescent="0.25">
      <c r="C43" s="119"/>
      <c r="D43" s="119"/>
      <c r="E43" s="119"/>
    </row>
    <row r="44" spans="1:6" ht="15.75" customHeight="1" x14ac:dyDescent="0.25">
      <c r="C44" s="119"/>
      <c r="D44" s="119"/>
      <c r="E44" s="119"/>
    </row>
    <row r="45" spans="1:6" ht="15.75" customHeight="1" x14ac:dyDescent="0.25">
      <c r="C45" s="119"/>
      <c r="D45" s="119"/>
      <c r="E45" s="119"/>
    </row>
    <row r="46" spans="1:6" ht="15.75" customHeight="1" x14ac:dyDescent="0.25">
      <c r="C46" s="119"/>
      <c r="D46" s="119"/>
      <c r="E46" s="119"/>
    </row>
    <row r="47" spans="1:6" ht="15.75" customHeight="1" x14ac:dyDescent="0.25">
      <c r="C47" s="119"/>
      <c r="D47" s="119"/>
      <c r="E47" s="119"/>
    </row>
    <row r="48" spans="1:6" ht="15.75" customHeight="1" x14ac:dyDescent="0.25">
      <c r="C48" s="119"/>
      <c r="D48" s="119"/>
      <c r="E48" s="119"/>
    </row>
    <row r="49" spans="3:5" ht="15.75" customHeight="1" x14ac:dyDescent="0.25">
      <c r="C49" s="119"/>
      <c r="D49" s="119"/>
      <c r="E49" s="119"/>
    </row>
    <row r="50" spans="3:5" ht="15.75" customHeight="1" x14ac:dyDescent="0.25">
      <c r="C50" s="119"/>
      <c r="D50" s="119"/>
      <c r="E50" s="119"/>
    </row>
    <row r="51" spans="3:5" ht="15.75" customHeight="1" x14ac:dyDescent="0.25">
      <c r="C51" s="119"/>
      <c r="D51" s="119"/>
      <c r="E51" s="119"/>
    </row>
    <row r="52" spans="3:5" ht="15.75" customHeight="1" x14ac:dyDescent="0.25">
      <c r="C52" s="119"/>
      <c r="D52" s="119"/>
      <c r="E52" s="119"/>
    </row>
    <row r="53" spans="3:5" ht="15.75" customHeight="1" x14ac:dyDescent="0.25">
      <c r="C53" s="119"/>
      <c r="D53" s="119"/>
      <c r="E53" s="119"/>
    </row>
    <row r="54" spans="3:5" ht="15.75" customHeight="1" x14ac:dyDescent="0.25">
      <c r="C54" s="119"/>
      <c r="D54" s="119"/>
      <c r="E54" s="119"/>
    </row>
    <row r="55" spans="3:5" ht="15.75" customHeight="1" x14ac:dyDescent="0.25">
      <c r="C55" s="119"/>
      <c r="D55" s="119"/>
      <c r="E55" s="119"/>
    </row>
    <row r="56" spans="3:5" ht="15.75" customHeight="1" x14ac:dyDescent="0.25">
      <c r="C56" s="119"/>
      <c r="D56" s="119"/>
      <c r="E56" s="119"/>
    </row>
    <row r="57" spans="3:5" ht="15.75" customHeight="1" x14ac:dyDescent="0.25">
      <c r="C57" s="119"/>
      <c r="D57" s="119"/>
      <c r="E57" s="119"/>
    </row>
    <row r="58" spans="3:5" ht="15.75" customHeight="1" x14ac:dyDescent="0.25">
      <c r="C58" s="119"/>
      <c r="D58" s="119"/>
      <c r="E58" s="119"/>
    </row>
    <row r="59" spans="3:5" ht="15.75" customHeight="1" x14ac:dyDescent="0.25">
      <c r="C59" s="119"/>
      <c r="D59" s="119"/>
      <c r="E59" s="119"/>
    </row>
    <row r="60" spans="3:5" ht="15.75" customHeight="1" x14ac:dyDescent="0.25">
      <c r="C60" s="119"/>
      <c r="D60" s="119"/>
      <c r="E60" s="1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6328125" defaultRowHeight="15.75" customHeight="1" x14ac:dyDescent="0.25"/>
  <cols>
    <col min="3" max="3" width="14.453125" customWidth="1"/>
  </cols>
  <sheetData>
    <row r="1" spans="1:3" ht="15.75" customHeight="1" x14ac:dyDescent="0.25">
      <c r="A1" s="17" t="s">
        <v>7</v>
      </c>
      <c r="B1" s="17" t="s">
        <v>8</v>
      </c>
      <c r="C1" s="17" t="s">
        <v>9</v>
      </c>
    </row>
    <row r="2" spans="1:3" ht="15.75" customHeight="1" x14ac:dyDescent="0.25">
      <c r="A2" s="17" t="s">
        <v>10</v>
      </c>
      <c r="B2" s="17">
        <v>100</v>
      </c>
      <c r="C2" s="17">
        <v>10</v>
      </c>
    </row>
    <row r="3" spans="1:3" ht="15.75" customHeight="1" x14ac:dyDescent="0.25">
      <c r="A3" s="17" t="s">
        <v>11</v>
      </c>
      <c r="B3" s="17">
        <v>50</v>
      </c>
      <c r="C3" s="17">
        <v>1</v>
      </c>
    </row>
    <row r="4" spans="1:3" ht="15.75" customHeight="1" x14ac:dyDescent="0.25">
      <c r="A4" s="17" t="s">
        <v>12</v>
      </c>
      <c r="B4" s="17">
        <v>9</v>
      </c>
      <c r="C4" s="17">
        <v>1</v>
      </c>
    </row>
    <row r="5" spans="1:3" ht="15.75" customHeight="1" x14ac:dyDescent="0.25">
      <c r="B5" s="17">
        <v>159</v>
      </c>
      <c r="C5" s="17">
        <v>12</v>
      </c>
    </row>
    <row r="6" spans="1:3" ht="15.75" customHeight="1" x14ac:dyDescent="0.25">
      <c r="B6" s="17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016C-CD37-4F96-9BAF-8B93324CDB99}">
  <dimension ref="A1:F17"/>
  <sheetViews>
    <sheetView workbookViewId="0">
      <selection activeCell="D2" sqref="D2"/>
    </sheetView>
  </sheetViews>
  <sheetFormatPr defaultRowHeight="12.5" x14ac:dyDescent="0.25"/>
  <cols>
    <col min="1" max="1" width="19.26953125" customWidth="1"/>
    <col min="2" max="2" width="20.90625" customWidth="1"/>
    <col min="3" max="3" width="25.81640625" customWidth="1"/>
    <col min="4" max="4" width="23" customWidth="1"/>
    <col min="5" max="5" width="22.54296875" customWidth="1"/>
    <col min="6" max="6" width="21.453125" customWidth="1"/>
  </cols>
  <sheetData>
    <row r="1" spans="1:6" x14ac:dyDescent="0.25">
      <c r="A1" s="107" t="s">
        <v>0</v>
      </c>
      <c r="B1" s="107" t="s">
        <v>47</v>
      </c>
      <c r="C1" s="107" t="s">
        <v>1</v>
      </c>
      <c r="D1" s="107" t="s">
        <v>48</v>
      </c>
      <c r="E1" s="107" t="s">
        <v>2</v>
      </c>
      <c r="F1" s="107" t="s">
        <v>49</v>
      </c>
    </row>
    <row r="2" spans="1:6" x14ac:dyDescent="0.25">
      <c r="A2" s="108">
        <v>46024</v>
      </c>
      <c r="B2" s="109" t="s">
        <v>2</v>
      </c>
      <c r="C2" s="110" t="s">
        <v>50</v>
      </c>
      <c r="D2" s="110"/>
      <c r="E2" s="111">
        <v>40</v>
      </c>
      <c r="F2" s="112">
        <v>-40</v>
      </c>
    </row>
    <row r="3" spans="1:6" ht="23" x14ac:dyDescent="0.25">
      <c r="A3" s="108">
        <v>46026</v>
      </c>
      <c r="B3" s="109" t="s">
        <v>51</v>
      </c>
      <c r="C3" s="110" t="s">
        <v>52</v>
      </c>
      <c r="D3" s="111">
        <v>150</v>
      </c>
      <c r="E3" s="110"/>
      <c r="F3" s="112">
        <v>110</v>
      </c>
    </row>
    <row r="4" spans="1:6" x14ac:dyDescent="0.25">
      <c r="A4" s="108">
        <v>46028</v>
      </c>
      <c r="B4" s="109" t="s">
        <v>2</v>
      </c>
      <c r="C4" s="110" t="s">
        <v>53</v>
      </c>
      <c r="D4" s="110"/>
      <c r="E4" s="111">
        <v>8</v>
      </c>
      <c r="F4" s="112">
        <v>102</v>
      </c>
    </row>
    <row r="5" spans="1:6" ht="23" x14ac:dyDescent="0.25">
      <c r="A5" s="108">
        <v>46030</v>
      </c>
      <c r="B5" s="109" t="s">
        <v>51</v>
      </c>
      <c r="C5" s="110" t="s">
        <v>54</v>
      </c>
      <c r="D5" s="111">
        <v>200</v>
      </c>
      <c r="E5" s="110"/>
      <c r="F5" s="112">
        <v>302</v>
      </c>
    </row>
    <row r="6" spans="1:6" ht="23" x14ac:dyDescent="0.25">
      <c r="A6" s="108">
        <v>46032</v>
      </c>
      <c r="B6" s="109" t="s">
        <v>2</v>
      </c>
      <c r="C6" s="109" t="s">
        <v>55</v>
      </c>
      <c r="D6" s="110"/>
      <c r="E6" s="112">
        <v>321.54000000000002</v>
      </c>
      <c r="F6" s="112">
        <v>-19.54</v>
      </c>
    </row>
    <row r="7" spans="1:6" ht="23" x14ac:dyDescent="0.25">
      <c r="A7" s="108">
        <v>46034</v>
      </c>
      <c r="B7" s="109" t="s">
        <v>51</v>
      </c>
      <c r="C7" s="110" t="s">
        <v>56</v>
      </c>
      <c r="D7" s="111">
        <v>80</v>
      </c>
      <c r="E7" s="110"/>
      <c r="F7" s="112">
        <v>60.46</v>
      </c>
    </row>
    <row r="8" spans="1:6" x14ac:dyDescent="0.25">
      <c r="A8" s="108">
        <v>46037</v>
      </c>
      <c r="B8" s="109" t="s">
        <v>2</v>
      </c>
      <c r="C8" s="110" t="s">
        <v>57</v>
      </c>
      <c r="D8" s="110"/>
      <c r="E8" s="111">
        <v>18</v>
      </c>
      <c r="F8" s="112">
        <v>42.46</v>
      </c>
    </row>
    <row r="9" spans="1:6" x14ac:dyDescent="0.25">
      <c r="A9" s="108">
        <v>46040</v>
      </c>
      <c r="B9" s="109" t="s">
        <v>51</v>
      </c>
      <c r="C9" s="110" t="s">
        <v>58</v>
      </c>
      <c r="D9" s="111">
        <v>100</v>
      </c>
      <c r="E9" s="110"/>
      <c r="F9" s="112">
        <v>142.46</v>
      </c>
    </row>
    <row r="10" spans="1:6" x14ac:dyDescent="0.25">
      <c r="A10" s="108">
        <v>46042</v>
      </c>
      <c r="B10" s="109" t="s">
        <v>2</v>
      </c>
      <c r="C10" s="110" t="s">
        <v>59</v>
      </c>
      <c r="D10" s="110"/>
      <c r="E10" s="111">
        <v>4</v>
      </c>
      <c r="F10" s="112">
        <v>138.46</v>
      </c>
    </row>
    <row r="11" spans="1:6" x14ac:dyDescent="0.25">
      <c r="A11" s="108">
        <v>46044</v>
      </c>
      <c r="B11" s="109" t="s">
        <v>51</v>
      </c>
      <c r="C11" s="110" t="s">
        <v>60</v>
      </c>
      <c r="D11" s="111">
        <v>50</v>
      </c>
      <c r="E11" s="110"/>
      <c r="F11" s="112">
        <v>188.46</v>
      </c>
    </row>
    <row r="12" spans="1:6" x14ac:dyDescent="0.25">
      <c r="A12" s="108">
        <v>46047</v>
      </c>
      <c r="B12" s="109" t="s">
        <v>2</v>
      </c>
      <c r="C12" s="110" t="s">
        <v>61</v>
      </c>
      <c r="D12" s="110"/>
      <c r="E12" s="111">
        <v>15</v>
      </c>
      <c r="F12" s="112">
        <v>173.46</v>
      </c>
    </row>
    <row r="13" spans="1:6" x14ac:dyDescent="0.25">
      <c r="A13" s="108">
        <v>46050</v>
      </c>
      <c r="B13" s="109" t="s">
        <v>51</v>
      </c>
      <c r="C13" s="110" t="s">
        <v>62</v>
      </c>
      <c r="D13" s="111">
        <v>45</v>
      </c>
      <c r="E13" s="110"/>
      <c r="F13" s="112">
        <v>218.46</v>
      </c>
    </row>
    <row r="14" spans="1:6" x14ac:dyDescent="0.25">
      <c r="A14" s="108">
        <v>46052</v>
      </c>
      <c r="B14" s="109" t="s">
        <v>2</v>
      </c>
      <c r="C14" s="110" t="s">
        <v>63</v>
      </c>
      <c r="D14" s="110"/>
      <c r="E14" s="111">
        <v>8</v>
      </c>
      <c r="F14" s="112">
        <v>210.46</v>
      </c>
    </row>
    <row r="15" spans="1:6" x14ac:dyDescent="0.25">
      <c r="A15" s="108">
        <v>46053</v>
      </c>
      <c r="B15" s="109" t="s">
        <v>51</v>
      </c>
      <c r="C15" s="110" t="s">
        <v>64</v>
      </c>
      <c r="D15" s="111">
        <v>35</v>
      </c>
      <c r="E15" s="110"/>
      <c r="F15" s="112">
        <v>245.46</v>
      </c>
    </row>
    <row r="16" spans="1:6" x14ac:dyDescent="0.25">
      <c r="A16" s="108">
        <v>46053</v>
      </c>
      <c r="B16" s="109" t="s">
        <v>2</v>
      </c>
      <c r="C16" s="109" t="s">
        <v>65</v>
      </c>
      <c r="D16" s="110"/>
      <c r="E16" s="112">
        <v>140.41999999999999</v>
      </c>
      <c r="F16" s="112">
        <v>105.04</v>
      </c>
    </row>
    <row r="17" spans="1:6" x14ac:dyDescent="0.25">
      <c r="A17" s="110"/>
      <c r="B17" s="109" t="s">
        <v>66</v>
      </c>
      <c r="C17" s="110"/>
      <c r="D17" s="112">
        <v>660</v>
      </c>
      <c r="E17" s="112">
        <v>554.96</v>
      </c>
      <c r="F17" s="109" t="s">
        <v>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6328125" defaultRowHeight="15.75" customHeight="1" x14ac:dyDescent="0.25"/>
  <cols>
    <col min="1" max="1" width="6.08984375" customWidth="1"/>
    <col min="2" max="3" width="8.90625" customWidth="1"/>
    <col min="4" max="4" width="8.90625" hidden="1" customWidth="1"/>
    <col min="5" max="5" width="8.90625" customWidth="1"/>
    <col min="6" max="6" width="8.90625" hidden="1" customWidth="1"/>
    <col min="7" max="9" width="8.90625" customWidth="1"/>
    <col min="10" max="10" width="8.90625" hidden="1" customWidth="1"/>
    <col min="11" max="12" width="8.90625" customWidth="1"/>
    <col min="13" max="13" width="6.08984375" hidden="1" customWidth="1"/>
  </cols>
  <sheetData>
    <row r="1" spans="1:13" ht="12" customHeight="1" x14ac:dyDescent="0.45">
      <c r="A1" s="18"/>
      <c r="B1" s="18"/>
      <c r="C1" s="18"/>
      <c r="D1" s="18"/>
      <c r="E1" s="18"/>
      <c r="F1" s="18"/>
      <c r="G1" s="19"/>
      <c r="H1" s="18"/>
      <c r="I1" s="18"/>
      <c r="J1" s="18"/>
      <c r="K1" s="18"/>
      <c r="L1" s="18"/>
      <c r="M1" s="18"/>
    </row>
    <row r="2" spans="1:13" ht="21" customHeight="1" x14ac:dyDescent="0.25">
      <c r="A2" s="20"/>
      <c r="B2" s="147" t="s">
        <v>13</v>
      </c>
      <c r="C2" s="128"/>
      <c r="D2" s="128"/>
      <c r="E2" s="128"/>
      <c r="F2" s="128"/>
      <c r="G2" s="128"/>
      <c r="H2" s="128"/>
      <c r="I2" s="148" t="s">
        <v>14</v>
      </c>
      <c r="J2" s="128"/>
      <c r="K2" s="128"/>
      <c r="L2" s="128"/>
      <c r="M2" s="20"/>
    </row>
    <row r="3" spans="1:13" ht="16.5" customHeight="1" x14ac:dyDescent="0.25">
      <c r="A3" s="21"/>
      <c r="B3" s="149" t="s">
        <v>15</v>
      </c>
      <c r="C3" s="128"/>
      <c r="D3" s="128"/>
      <c r="E3" s="128"/>
      <c r="F3" s="128"/>
      <c r="G3" s="128"/>
      <c r="H3" s="22"/>
      <c r="I3" s="150" t="s">
        <v>16</v>
      </c>
      <c r="J3" s="128"/>
      <c r="K3" s="128"/>
      <c r="L3" s="128"/>
      <c r="M3" s="23"/>
    </row>
    <row r="4" spans="1:13" ht="10.5" customHeight="1" x14ac:dyDescent="0.25">
      <c r="A4" s="21"/>
      <c r="B4" s="128"/>
      <c r="C4" s="128"/>
      <c r="D4" s="128"/>
      <c r="E4" s="128"/>
      <c r="F4" s="128"/>
      <c r="G4" s="128"/>
      <c r="H4" s="22"/>
      <c r="I4" s="151" t="s">
        <v>17</v>
      </c>
      <c r="J4" s="128"/>
      <c r="K4" s="128"/>
      <c r="L4" s="128"/>
      <c r="M4" s="128"/>
    </row>
    <row r="5" spans="1:13" ht="14" x14ac:dyDescent="0.25">
      <c r="A5" s="21"/>
      <c r="B5" s="149" t="s">
        <v>18</v>
      </c>
      <c r="C5" s="128"/>
      <c r="D5" s="128"/>
      <c r="E5" s="128"/>
      <c r="F5" s="128"/>
      <c r="G5" s="128"/>
      <c r="H5" s="22"/>
      <c r="I5" s="128"/>
      <c r="J5" s="128"/>
      <c r="K5" s="128"/>
      <c r="L5" s="128"/>
      <c r="M5" s="128"/>
    </row>
    <row r="6" spans="1:13" ht="23.25" customHeight="1" x14ac:dyDescent="0.45">
      <c r="A6" s="24"/>
      <c r="B6" s="128"/>
      <c r="C6" s="128"/>
      <c r="D6" s="128"/>
      <c r="E6" s="128"/>
      <c r="F6" s="128"/>
      <c r="G6" s="128"/>
      <c r="H6" s="25"/>
      <c r="I6" s="26"/>
      <c r="J6" s="26"/>
      <c r="K6" s="26"/>
      <c r="L6" s="26"/>
      <c r="M6" s="26"/>
    </row>
    <row r="7" spans="1:13" ht="9" customHeight="1" x14ac:dyDescent="0.45">
      <c r="A7" s="27"/>
      <c r="B7" s="28"/>
      <c r="C7" s="28"/>
      <c r="D7" s="28"/>
      <c r="E7" s="29"/>
      <c r="F7" s="30"/>
      <c r="G7" s="31"/>
      <c r="H7" s="30"/>
      <c r="I7" s="30"/>
      <c r="J7" s="30"/>
      <c r="K7" s="30"/>
      <c r="L7" s="30"/>
      <c r="M7" s="30"/>
    </row>
    <row r="8" spans="1:13" ht="18" customHeight="1" x14ac:dyDescent="0.45">
      <c r="A8" s="32"/>
      <c r="B8" s="33" t="s">
        <v>19</v>
      </c>
      <c r="C8" s="34"/>
      <c r="D8" s="34"/>
      <c r="E8" s="34"/>
      <c r="F8" s="30"/>
      <c r="G8" s="35"/>
      <c r="H8" s="30"/>
      <c r="I8" s="36"/>
      <c r="J8" s="139" t="s">
        <v>20</v>
      </c>
      <c r="K8" s="128"/>
      <c r="L8" s="37">
        <v>1000</v>
      </c>
      <c r="M8" s="30"/>
    </row>
    <row r="9" spans="1:13" ht="18" customHeight="1" x14ac:dyDescent="0.25">
      <c r="A9" s="32"/>
      <c r="B9" s="34"/>
      <c r="C9" s="34"/>
      <c r="D9" s="34"/>
      <c r="E9" s="34"/>
      <c r="F9" s="30"/>
      <c r="G9" s="35"/>
      <c r="H9" s="30"/>
      <c r="I9" s="38"/>
      <c r="J9" s="30"/>
      <c r="K9" s="30"/>
      <c r="L9" s="35"/>
      <c r="M9" s="30"/>
    </row>
    <row r="10" spans="1:13" ht="18" hidden="1" customHeight="1" x14ac:dyDescent="0.25">
      <c r="A10" s="30"/>
      <c r="B10" s="39"/>
      <c r="C10" s="39"/>
      <c r="D10" s="39"/>
      <c r="E10" s="39"/>
      <c r="F10" s="30"/>
      <c r="G10" s="35"/>
      <c r="H10" s="30"/>
      <c r="I10" s="38"/>
      <c r="J10" s="30"/>
      <c r="K10" s="30"/>
      <c r="L10" s="35"/>
      <c r="M10" s="30"/>
    </row>
    <row r="11" spans="1:13" ht="12" hidden="1" customHeight="1" x14ac:dyDescent="0.45">
      <c r="A11" s="27"/>
      <c r="B11" s="40"/>
      <c r="C11" s="40"/>
      <c r="D11" s="41"/>
      <c r="E11" s="27"/>
      <c r="F11" s="27"/>
      <c r="G11" s="36"/>
      <c r="H11" s="42"/>
      <c r="I11" s="43"/>
      <c r="J11" s="43"/>
      <c r="K11" s="43"/>
      <c r="L11" s="44"/>
      <c r="M11" s="27"/>
    </row>
    <row r="12" spans="1:13" ht="18" hidden="1" customHeight="1" x14ac:dyDescent="0.45">
      <c r="A12" s="36"/>
      <c r="B12" s="27"/>
      <c r="C12" s="36"/>
      <c r="D12" s="140" t="str">
        <f ca="1">IFERROR(__xludf.DUMMYFUNCTION("SPARKLINE(D17,{""charttype"",""column"";""ymin"", 0; ""ymax"",MAX(D17:E17);""firstcolor"",""#334960""})"),"")</f>
        <v/>
      </c>
      <c r="E12" s="142" t="str">
        <f ca="1">IFERROR(__xludf.DUMMYFUNCTION("SPARKLINE(E17,{""charttype"",""column"";""ymin"", 0; ""ymax"",max(D17:E17);""firstcolor"",""#f46524""})"),"")</f>
        <v/>
      </c>
      <c r="F12" s="27"/>
      <c r="G12" s="27"/>
      <c r="H12" s="45"/>
      <c r="I12" s="46"/>
      <c r="J12" s="46"/>
      <c r="K12" s="46"/>
      <c r="L12" s="47"/>
      <c r="M12" s="36"/>
    </row>
    <row r="13" spans="1:13" ht="18" hidden="1" customHeight="1" x14ac:dyDescent="1.05">
      <c r="A13" s="36"/>
      <c r="B13" s="27"/>
      <c r="C13" s="48"/>
      <c r="D13" s="141"/>
      <c r="E13" s="128"/>
      <c r="F13" s="27"/>
      <c r="G13" s="27"/>
      <c r="H13" s="45"/>
      <c r="I13" s="143" t="str">
        <f>IFERROR(E17/D17-1, "")</f>
        <v/>
      </c>
      <c r="J13" s="128"/>
      <c r="K13" s="128"/>
      <c r="L13" s="47"/>
      <c r="M13" s="49"/>
    </row>
    <row r="14" spans="1:13" ht="24" hidden="1" customHeight="1" x14ac:dyDescent="1.05">
      <c r="A14" s="27"/>
      <c r="B14" s="27"/>
      <c r="C14" s="48"/>
      <c r="D14" s="141"/>
      <c r="E14" s="128"/>
      <c r="F14" s="27"/>
      <c r="G14" s="27"/>
      <c r="H14" s="45"/>
      <c r="I14" s="144" t="str">
        <f>IF(I13 &lt; 0, "Decrease in total savings", "Increase in total savings")</f>
        <v>Increase in total savings</v>
      </c>
      <c r="J14" s="145"/>
      <c r="K14" s="145"/>
      <c r="L14" s="47"/>
      <c r="M14" s="50"/>
    </row>
    <row r="15" spans="1:13" ht="39.75" hidden="1" customHeight="1" x14ac:dyDescent="1.05">
      <c r="A15" s="27"/>
      <c r="B15" s="27"/>
      <c r="C15" s="48"/>
      <c r="D15" s="141"/>
      <c r="E15" s="128"/>
      <c r="F15" s="27"/>
      <c r="G15" s="48"/>
      <c r="H15" s="45"/>
      <c r="I15" s="146">
        <f>IFERROR(E17-D17, 0)</f>
        <v>0</v>
      </c>
      <c r="J15" s="128"/>
      <c r="K15" s="128"/>
      <c r="L15" s="47"/>
      <c r="M15" s="50"/>
    </row>
    <row r="16" spans="1:13" ht="18" hidden="1" customHeight="1" x14ac:dyDescent="0.6">
      <c r="A16" s="27"/>
      <c r="B16" s="40"/>
      <c r="C16" s="51"/>
      <c r="D16" s="52" t="s">
        <v>21</v>
      </c>
      <c r="E16" s="53" t="s">
        <v>22</v>
      </c>
      <c r="F16" s="51"/>
      <c r="G16" s="54"/>
      <c r="H16" s="45"/>
      <c r="I16" s="135" t="str">
        <f>IF(J15&lt;0, "Spent this month", "Saved this month")</f>
        <v>Saved this month</v>
      </c>
      <c r="J16" s="128"/>
      <c r="K16" s="128"/>
      <c r="L16" s="47"/>
      <c r="M16" s="55"/>
    </row>
    <row r="17" spans="1:13" ht="18" hidden="1" customHeight="1" x14ac:dyDescent="0.45">
      <c r="A17" s="36"/>
      <c r="B17" s="27"/>
      <c r="C17" s="36"/>
      <c r="D17" s="56">
        <f>IF(ISBLANK(L8),0,L8)</f>
        <v>1000</v>
      </c>
      <c r="E17" s="57" t="e">
        <f>D17+(I22-C22)</f>
        <v>#REF!</v>
      </c>
      <c r="F17" s="36"/>
      <c r="G17" s="48"/>
      <c r="H17" s="45"/>
      <c r="I17" s="136"/>
      <c r="J17" s="128"/>
      <c r="K17" s="128"/>
      <c r="L17" s="47"/>
      <c r="M17" s="36"/>
    </row>
    <row r="18" spans="1:13" ht="12" hidden="1" customHeight="1" x14ac:dyDescent="0.45">
      <c r="A18" s="36"/>
      <c r="B18" s="58"/>
      <c r="C18" s="58"/>
      <c r="D18" s="58"/>
      <c r="E18" s="58"/>
      <c r="F18" s="58"/>
      <c r="G18" s="36"/>
      <c r="H18" s="59"/>
      <c r="I18" s="60"/>
      <c r="J18" s="61"/>
      <c r="K18" s="60"/>
      <c r="L18" s="62"/>
      <c r="M18" s="36"/>
    </row>
    <row r="19" spans="1:13" ht="24" hidden="1" customHeight="1" x14ac:dyDescent="0.45">
      <c r="A19" s="36"/>
      <c r="B19" s="58"/>
      <c r="C19" s="58"/>
      <c r="D19" s="58"/>
      <c r="E19" s="58"/>
      <c r="F19" s="58"/>
      <c r="G19" s="36"/>
      <c r="H19" s="36"/>
      <c r="I19" s="36"/>
      <c r="J19" s="28"/>
      <c r="K19" s="36"/>
      <c r="L19" s="36"/>
      <c r="M19" s="36"/>
    </row>
    <row r="20" spans="1:13" ht="24" hidden="1" customHeight="1" x14ac:dyDescent="0.25">
      <c r="A20" s="63"/>
      <c r="B20" s="137" t="s">
        <v>23</v>
      </c>
      <c r="C20" s="128"/>
      <c r="D20" s="128"/>
      <c r="E20" s="128"/>
      <c r="F20" s="128"/>
      <c r="G20" s="63"/>
      <c r="H20" s="64" t="s">
        <v>3</v>
      </c>
      <c r="I20" s="64"/>
      <c r="J20" s="65"/>
      <c r="K20" s="63"/>
      <c r="L20" s="63"/>
      <c r="M20" s="63"/>
    </row>
    <row r="21" spans="1:13" ht="19.5" hidden="1" customHeight="1" x14ac:dyDescent="0.25">
      <c r="A21" s="66"/>
      <c r="B21" s="67" t="s">
        <v>24</v>
      </c>
      <c r="C21" s="68">
        <f>D26</f>
        <v>0</v>
      </c>
      <c r="D21" s="138" t="str">
        <f ca="1">IFERROR(__xludf.DUMMYFUNCTION("SPARKLINE(C21,{""charttype"",""bar"";""max"",max(C21:C22);""color1"",""#AEB7C0""})"),"")</f>
        <v/>
      </c>
      <c r="E21" s="128"/>
      <c r="F21" s="128"/>
      <c r="G21" s="66"/>
      <c r="H21" s="67" t="s">
        <v>24</v>
      </c>
      <c r="I21" s="68">
        <f>J26</f>
        <v>0</v>
      </c>
      <c r="J21" s="138" t="str">
        <f ca="1">IFERROR(__xludf.DUMMYFUNCTION("SPARKLINE(I21,{""charttype"",""bar"";""max"",max(I21:I22);""color1"",""#AEB7C0""})"),"")</f>
        <v/>
      </c>
      <c r="K21" s="128"/>
      <c r="L21" s="128"/>
      <c r="M21" s="66"/>
    </row>
    <row r="22" spans="1:13" ht="19.5" customHeight="1" x14ac:dyDescent="0.25">
      <c r="A22" s="69"/>
      <c r="B22" s="70" t="s">
        <v>23</v>
      </c>
      <c r="C22" s="71" t="e">
        <f>E26</f>
        <v>#REF!</v>
      </c>
      <c r="D22" s="133" t="str">
        <f ca="1">IFERROR(__xludf.DUMMYFUNCTION("SPARKLINE(C22,{""charttype"",""bar"";""max"",max(C21:C22);""color1"",""#334960""})"),"")</f>
        <v/>
      </c>
      <c r="E22" s="128"/>
      <c r="F22" s="128"/>
      <c r="G22" s="58"/>
      <c r="H22" s="70" t="s">
        <v>3</v>
      </c>
      <c r="I22" s="71" t="e">
        <f>K26</f>
        <v>#REF!</v>
      </c>
      <c r="J22" s="133" t="str">
        <f ca="1">IFERROR(__xludf.DUMMYFUNCTION("SPARKLINE(I22,{""charttype"",""bar"";""max"",max(I21:I22);""color1"",""#334960""})"),"")</f>
        <v/>
      </c>
      <c r="K22" s="128"/>
      <c r="L22" s="128"/>
      <c r="M22" s="69"/>
    </row>
    <row r="23" spans="1:13" ht="30" customHeight="1" x14ac:dyDescent="0.45">
      <c r="A23" s="27"/>
      <c r="B23" s="72"/>
      <c r="C23" s="73"/>
      <c r="D23" s="134"/>
      <c r="E23" s="128"/>
      <c r="F23" s="128"/>
      <c r="G23" s="27"/>
      <c r="H23" s="72"/>
      <c r="I23" s="73"/>
      <c r="J23" s="134"/>
      <c r="K23" s="128"/>
      <c r="L23" s="128"/>
      <c r="M23" s="69"/>
    </row>
    <row r="24" spans="1:13" ht="29.25" customHeight="1" x14ac:dyDescent="0.25">
      <c r="A24" s="74"/>
      <c r="B24" s="127" t="s">
        <v>23</v>
      </c>
      <c r="C24" s="128"/>
      <c r="D24" s="75"/>
      <c r="E24" s="75"/>
      <c r="F24" s="75"/>
      <c r="G24" s="76"/>
      <c r="H24" s="77" t="s">
        <v>3</v>
      </c>
      <c r="I24" s="78"/>
      <c r="J24" s="75"/>
      <c r="K24" s="75"/>
      <c r="L24" s="75"/>
      <c r="M24" s="74"/>
    </row>
    <row r="25" spans="1:13" ht="19.5" customHeight="1" x14ac:dyDescent="0.8">
      <c r="A25" s="79"/>
      <c r="B25" s="80"/>
      <c r="C25" s="81"/>
      <c r="D25" s="80" t="s">
        <v>24</v>
      </c>
      <c r="E25" s="80" t="s">
        <v>25</v>
      </c>
      <c r="F25" s="80" t="s">
        <v>26</v>
      </c>
      <c r="G25" s="82"/>
      <c r="H25" s="83"/>
      <c r="I25" s="84"/>
      <c r="J25" s="80" t="s">
        <v>24</v>
      </c>
      <c r="K25" s="80" t="s">
        <v>25</v>
      </c>
      <c r="M25" s="80" t="s">
        <v>26</v>
      </c>
    </row>
    <row r="26" spans="1:13" ht="17.25" customHeight="1" x14ac:dyDescent="0.25">
      <c r="A26" s="85"/>
      <c r="B26" s="86" t="s">
        <v>27</v>
      </c>
      <c r="C26" s="86"/>
      <c r="D26" s="87">
        <f t="shared" ref="D26:F26" si="0">SUM(D27:D44)</f>
        <v>0</v>
      </c>
      <c r="E26" s="87" t="e">
        <f t="shared" si="0"/>
        <v>#REF!</v>
      </c>
      <c r="F26" s="88" t="e">
        <f t="shared" si="0"/>
        <v>#REF!</v>
      </c>
      <c r="G26" s="89"/>
      <c r="H26" s="90" t="s">
        <v>27</v>
      </c>
      <c r="I26" s="91"/>
      <c r="J26" s="87">
        <f t="shared" ref="J26:K26" si="1">SUM(J27:J44)</f>
        <v>0</v>
      </c>
      <c r="K26" s="87" t="e">
        <f t="shared" si="1"/>
        <v>#REF!</v>
      </c>
      <c r="M26" s="88">
        <f>SUM(L27:L44)</f>
        <v>0</v>
      </c>
    </row>
    <row r="27" spans="1:13" ht="18" hidden="1" customHeight="1" x14ac:dyDescent="0.25">
      <c r="A27" s="92"/>
      <c r="B27" s="129"/>
      <c r="C27" s="130"/>
      <c r="D27" s="93"/>
      <c r="E27" s="94" t="str">
        <f>IF(ISBLANK($B27), "", SUMIF(#REF!,$B27,Transactions!$C:$C))</f>
        <v/>
      </c>
      <c r="F27" s="95" t="str">
        <f t="shared" ref="F27:F41" si="2">IF(ISBLANK($B27), "", D27-E27)</f>
        <v/>
      </c>
      <c r="G27" s="96"/>
      <c r="H27" s="131"/>
      <c r="I27" s="132"/>
      <c r="J27" s="97"/>
      <c r="K27" s="94" t="str">
        <f>IF(ISBLANK($H27), "", SUMIF(#REF!,$H27,Transactions!$D:$D))</f>
        <v/>
      </c>
      <c r="M27" s="95" t="str">
        <f t="shared" ref="M27:M33" si="3">IF(ISBLANK($H27), "", K27-J27)</f>
        <v/>
      </c>
    </row>
    <row r="28" spans="1:13" ht="18" customHeight="1" x14ac:dyDescent="0.25">
      <c r="A28" s="92"/>
      <c r="B28" s="126" t="s">
        <v>28</v>
      </c>
      <c r="C28" s="125"/>
      <c r="D28" s="98">
        <v>0</v>
      </c>
      <c r="E28" s="94" t="e">
        <f>IF(ISBLANK($B28), "", SUMIF(#REF!,$B28,Transactions!$C:$C))</f>
        <v>#REF!</v>
      </c>
      <c r="F28" s="99" t="e">
        <f t="shared" si="2"/>
        <v>#REF!</v>
      </c>
      <c r="G28" s="96"/>
      <c r="H28" s="126" t="s">
        <v>29</v>
      </c>
      <c r="I28" s="125"/>
      <c r="J28" s="98">
        <v>0</v>
      </c>
      <c r="K28" s="94" t="e">
        <f>IF(ISBLANK($H28), "", SUMIF(#REF!,$H28,Transactions!$D:$D))</f>
        <v>#REF!</v>
      </c>
      <c r="M28" s="99" t="e">
        <f t="shared" si="3"/>
        <v>#REF!</v>
      </c>
    </row>
    <row r="29" spans="1:13" ht="18" customHeight="1" x14ac:dyDescent="0.25">
      <c r="A29" s="92"/>
      <c r="B29" s="126" t="s">
        <v>30</v>
      </c>
      <c r="C29" s="125"/>
      <c r="D29" s="98">
        <v>0</v>
      </c>
      <c r="E29" s="94" t="e">
        <f>IF(ISBLANK($B29), "", SUMIF(#REF!,$B29,Transactions!$C:$C))</f>
        <v>#REF!</v>
      </c>
      <c r="F29" s="99" t="e">
        <f t="shared" si="2"/>
        <v>#REF!</v>
      </c>
      <c r="G29" s="96"/>
      <c r="H29" s="126" t="s">
        <v>31</v>
      </c>
      <c r="I29" s="125"/>
      <c r="J29" s="98">
        <v>0</v>
      </c>
      <c r="K29" s="94" t="e">
        <f>IF(ISBLANK($H29), "", SUMIF(#REF!,$H29,Transactions!$D:$D))</f>
        <v>#REF!</v>
      </c>
      <c r="M29" s="99" t="e">
        <f t="shared" si="3"/>
        <v>#REF!</v>
      </c>
    </row>
    <row r="30" spans="1:13" ht="18" customHeight="1" x14ac:dyDescent="0.25">
      <c r="A30" s="69"/>
      <c r="B30" s="126" t="s">
        <v>32</v>
      </c>
      <c r="C30" s="125"/>
      <c r="D30" s="98">
        <v>0</v>
      </c>
      <c r="E30" s="94" t="e">
        <f>IF(ISBLANK($B30), "", SUMIF(#REF!,$B30,Transactions!$C:$C))</f>
        <v>#REF!</v>
      </c>
      <c r="F30" s="99" t="e">
        <f t="shared" si="2"/>
        <v>#REF!</v>
      </c>
      <c r="G30" s="100"/>
      <c r="H30" s="126" t="s">
        <v>33</v>
      </c>
      <c r="I30" s="125"/>
      <c r="J30" s="98">
        <v>0</v>
      </c>
      <c r="K30" s="94" t="e">
        <f>IF(ISBLANK($H30), "", SUMIF(#REF!,$H30,Transactions!$D:$D))</f>
        <v>#REF!</v>
      </c>
      <c r="M30" s="99" t="e">
        <f t="shared" si="3"/>
        <v>#REF!</v>
      </c>
    </row>
    <row r="31" spans="1:13" ht="18" customHeight="1" x14ac:dyDescent="0.25">
      <c r="A31" s="69"/>
      <c r="B31" s="126" t="s">
        <v>34</v>
      </c>
      <c r="C31" s="125"/>
      <c r="D31" s="98">
        <v>0</v>
      </c>
      <c r="E31" s="94" t="e">
        <f>IF(ISBLANK($B31), "", SUMIF(#REF!,$B31,Transactions!$C:$C))</f>
        <v>#REF!</v>
      </c>
      <c r="F31" s="99" t="e">
        <f t="shared" si="2"/>
        <v>#REF!</v>
      </c>
      <c r="G31" s="100"/>
      <c r="H31" s="126" t="s">
        <v>35</v>
      </c>
      <c r="I31" s="125"/>
      <c r="J31" s="98">
        <v>0</v>
      </c>
      <c r="K31" s="94" t="e">
        <f>IF(ISBLANK($H31), "", SUMIF(#REF!,$H31,Transactions!$D:$D))</f>
        <v>#REF!</v>
      </c>
      <c r="M31" s="99" t="e">
        <f t="shared" si="3"/>
        <v>#REF!</v>
      </c>
    </row>
    <row r="32" spans="1:13" ht="18" customHeight="1" x14ac:dyDescent="0.25">
      <c r="A32" s="69"/>
      <c r="B32" s="126" t="s">
        <v>36</v>
      </c>
      <c r="C32" s="125"/>
      <c r="D32" s="98">
        <v>0</v>
      </c>
      <c r="E32" s="94" t="e">
        <f>IF(ISBLANK($B32), "", SUMIF(#REF!,$B32,Transactions!$C:$C))</f>
        <v>#REF!</v>
      </c>
      <c r="F32" s="99" t="e">
        <f t="shared" si="2"/>
        <v>#REF!</v>
      </c>
      <c r="G32" s="100"/>
      <c r="H32" s="126" t="s">
        <v>37</v>
      </c>
      <c r="I32" s="125"/>
      <c r="J32" s="98">
        <v>0</v>
      </c>
      <c r="K32" s="94" t="e">
        <f>IF(ISBLANK($H32), "", SUMIF(#REF!,$H32,Transactions!$D:$D))</f>
        <v>#REF!</v>
      </c>
      <c r="M32" s="99" t="e">
        <f t="shared" si="3"/>
        <v>#REF!</v>
      </c>
    </row>
    <row r="33" spans="1:13" ht="18" customHeight="1" x14ac:dyDescent="0.25">
      <c r="A33" s="69"/>
      <c r="B33" s="126" t="s">
        <v>38</v>
      </c>
      <c r="C33" s="125"/>
      <c r="D33" s="98">
        <v>0</v>
      </c>
      <c r="E33" s="94" t="e">
        <f>IF(ISBLANK($B33), "", SUMIF(#REF!,$B33,Transactions!$C:$C))</f>
        <v>#REF!</v>
      </c>
      <c r="F33" s="99" t="e">
        <f t="shared" si="2"/>
        <v>#REF!</v>
      </c>
      <c r="G33" s="100"/>
      <c r="H33" s="126" t="s">
        <v>39</v>
      </c>
      <c r="I33" s="125"/>
      <c r="J33" s="101">
        <v>0</v>
      </c>
      <c r="K33" s="94" t="e">
        <f>IF(ISBLANK($H33), "", SUMIF(#REF!,$H33,Transactions!$D:$D))</f>
        <v>#REF!</v>
      </c>
      <c r="M33" s="99" t="e">
        <f t="shared" si="3"/>
        <v>#REF!</v>
      </c>
    </row>
    <row r="34" spans="1:13" ht="18" customHeight="1" x14ac:dyDescent="0.45">
      <c r="A34" s="69"/>
      <c r="B34" s="126" t="s">
        <v>40</v>
      </c>
      <c r="C34" s="125"/>
      <c r="D34" s="98">
        <v>0</v>
      </c>
      <c r="E34" s="94" t="e">
        <f>IF(ISBLANK($B34), "", SUMIF(#REF!,$B34,Transactions!$C:$C))</f>
        <v>#REF!</v>
      </c>
      <c r="F34" s="99" t="e">
        <f t="shared" si="2"/>
        <v>#REF!</v>
      </c>
      <c r="G34" s="102"/>
      <c r="H34" s="124"/>
      <c r="I34" s="125"/>
      <c r="J34" s="103"/>
      <c r="K34" s="94" t="str">
        <f>IF(ISBLANK($H34), "", SUMIF(#REF!,$H34,Transactions!$D:$D))</f>
        <v/>
      </c>
      <c r="L34" s="99" t="str">
        <f t="shared" ref="L34:L41" si="4">IF(ISBLANK($H34), "", K34-J34)</f>
        <v/>
      </c>
      <c r="M34" s="69"/>
    </row>
    <row r="35" spans="1:13" ht="18" customHeight="1" x14ac:dyDescent="0.45">
      <c r="A35" s="69"/>
      <c r="B35" s="126" t="s">
        <v>41</v>
      </c>
      <c r="C35" s="125"/>
      <c r="D35" s="98">
        <v>0</v>
      </c>
      <c r="E35" s="94" t="e">
        <f>IF(ISBLANK($B35), "", SUMIF(#REF!,$B35,Transactions!$C:$C))</f>
        <v>#REF!</v>
      </c>
      <c r="F35" s="99" t="e">
        <f t="shared" si="2"/>
        <v>#REF!</v>
      </c>
      <c r="G35" s="100"/>
      <c r="H35" s="124"/>
      <c r="I35" s="125"/>
      <c r="J35" s="103"/>
      <c r="K35" s="94" t="str">
        <f>IF(ISBLANK($H35), "", SUMIF(#REF!,$H35,Transactions!$D:$D))</f>
        <v/>
      </c>
      <c r="L35" s="99" t="str">
        <f t="shared" si="4"/>
        <v/>
      </c>
      <c r="M35" s="69"/>
    </row>
    <row r="36" spans="1:13" ht="18" customHeight="1" x14ac:dyDescent="0.45">
      <c r="A36" s="69"/>
      <c r="B36" s="126" t="s">
        <v>42</v>
      </c>
      <c r="C36" s="125"/>
      <c r="D36" s="98">
        <v>0</v>
      </c>
      <c r="E36" s="94" t="e">
        <f>IF(ISBLANK($B36), "", SUMIF(#REF!,$B36,Transactions!$C:$C))</f>
        <v>#REF!</v>
      </c>
      <c r="F36" s="99" t="e">
        <f t="shared" si="2"/>
        <v>#REF!</v>
      </c>
      <c r="G36" s="100"/>
      <c r="H36" s="124"/>
      <c r="I36" s="125"/>
      <c r="J36" s="103"/>
      <c r="K36" s="94" t="str">
        <f>IF(ISBLANK($H36), "", SUMIF(#REF!,$H36,Transactions!$D:$D))</f>
        <v/>
      </c>
      <c r="L36" s="99" t="str">
        <f t="shared" si="4"/>
        <v/>
      </c>
      <c r="M36" s="69"/>
    </row>
    <row r="37" spans="1:13" ht="18" customHeight="1" x14ac:dyDescent="0.45">
      <c r="A37" s="69"/>
      <c r="B37" s="126" t="s">
        <v>43</v>
      </c>
      <c r="C37" s="125"/>
      <c r="D37" s="98">
        <v>0</v>
      </c>
      <c r="E37" s="94" t="e">
        <f>IF(ISBLANK($B37), "", SUMIF(#REF!,$B37,Transactions!$C:$C))</f>
        <v>#REF!</v>
      </c>
      <c r="F37" s="99" t="e">
        <f t="shared" si="2"/>
        <v>#REF!</v>
      </c>
      <c r="G37" s="100"/>
      <c r="H37" s="124"/>
      <c r="I37" s="125"/>
      <c r="J37" s="103"/>
      <c r="K37" s="94" t="str">
        <f>IF(ISBLANK($H37), "", SUMIF(#REF!,$H37,Transactions!$D:$D))</f>
        <v/>
      </c>
      <c r="L37" s="99" t="str">
        <f t="shared" si="4"/>
        <v/>
      </c>
      <c r="M37" s="69"/>
    </row>
    <row r="38" spans="1:13" ht="18" customHeight="1" x14ac:dyDescent="0.45">
      <c r="A38" s="69"/>
      <c r="B38" s="126" t="s">
        <v>37</v>
      </c>
      <c r="C38" s="125"/>
      <c r="D38" s="98">
        <v>0</v>
      </c>
      <c r="E38" s="94" t="e">
        <f>IF(ISBLANK($B38), "", SUMIF(#REF!,$B38,Transactions!$C:$C))</f>
        <v>#REF!</v>
      </c>
      <c r="F38" s="99" t="e">
        <f t="shared" si="2"/>
        <v>#REF!</v>
      </c>
      <c r="G38" s="100"/>
      <c r="H38" s="124"/>
      <c r="I38" s="125"/>
      <c r="J38" s="103"/>
      <c r="K38" s="94" t="str">
        <f>IF(ISBLANK($H38), "", SUMIF(#REF!,$H38,Transactions!$D:$D))</f>
        <v/>
      </c>
      <c r="L38" s="99" t="str">
        <f t="shared" si="4"/>
        <v/>
      </c>
      <c r="M38" s="69"/>
    </row>
    <row r="39" spans="1:13" ht="18" customHeight="1" x14ac:dyDescent="0.45">
      <c r="A39" s="69"/>
      <c r="B39" s="126" t="s">
        <v>44</v>
      </c>
      <c r="C39" s="125"/>
      <c r="D39" s="98">
        <v>0</v>
      </c>
      <c r="E39" s="94" t="e">
        <f>IF(ISBLANK($B39), "", SUMIF(#REF!,$B39,Transactions!$C:$C))</f>
        <v>#REF!</v>
      </c>
      <c r="F39" s="99" t="e">
        <f t="shared" si="2"/>
        <v>#REF!</v>
      </c>
      <c r="G39" s="100"/>
      <c r="H39" s="124"/>
      <c r="I39" s="125"/>
      <c r="J39" s="103"/>
      <c r="K39" s="94" t="str">
        <f>IF(ISBLANK($H39), "", SUMIF(#REF!,$H39,Transactions!$D:$D))</f>
        <v/>
      </c>
      <c r="L39" s="99" t="str">
        <f t="shared" si="4"/>
        <v/>
      </c>
      <c r="M39" s="69"/>
    </row>
    <row r="40" spans="1:13" ht="18" customHeight="1" x14ac:dyDescent="0.45">
      <c r="A40" s="69"/>
      <c r="B40" s="126" t="s">
        <v>45</v>
      </c>
      <c r="C40" s="125"/>
      <c r="D40" s="104">
        <v>0</v>
      </c>
      <c r="E40" s="94" t="e">
        <f>IF(ISBLANK($B40), "", SUMIF(#REF!,$B40,Transactions!$C:$C))</f>
        <v>#REF!</v>
      </c>
      <c r="F40" s="99" t="e">
        <f t="shared" si="2"/>
        <v>#REF!</v>
      </c>
      <c r="G40" s="100"/>
      <c r="H40" s="124"/>
      <c r="I40" s="125"/>
      <c r="J40" s="103"/>
      <c r="K40" s="94" t="str">
        <f>IF(ISBLANK($H40), "", SUMIF(#REF!,$H40,Transactions!$D:$D))</f>
        <v/>
      </c>
      <c r="L40" s="99" t="str">
        <f t="shared" si="4"/>
        <v/>
      </c>
      <c r="M40" s="69"/>
    </row>
    <row r="41" spans="1:13" ht="18" customHeight="1" x14ac:dyDescent="0.45">
      <c r="A41" s="69"/>
      <c r="B41" s="126" t="s">
        <v>46</v>
      </c>
      <c r="C41" s="125"/>
      <c r="D41" s="104">
        <v>0</v>
      </c>
      <c r="E41" s="94" t="e">
        <f>IF(ISBLANK($B41), "", SUMIF(#REF!,$B41,Transactions!$C:$C))</f>
        <v>#REF!</v>
      </c>
      <c r="F41" s="99" t="e">
        <f t="shared" si="2"/>
        <v>#REF!</v>
      </c>
      <c r="G41" s="100"/>
      <c r="H41" s="124"/>
      <c r="I41" s="125"/>
      <c r="J41" s="103"/>
      <c r="K41" s="94" t="str">
        <f>IF(ISBLANK($H41), "", SUMIF(#REF!,$H41,Transactions!$D:$D))</f>
        <v/>
      </c>
      <c r="L41" s="99" t="str">
        <f t="shared" si="4"/>
        <v/>
      </c>
      <c r="M41" s="69"/>
    </row>
    <row r="42" spans="1:13" ht="18" customHeight="1" x14ac:dyDescent="0.45">
      <c r="A42" s="69"/>
      <c r="B42" s="105"/>
      <c r="C42" s="105"/>
      <c r="D42" s="104"/>
      <c r="E42" s="94"/>
      <c r="F42" s="99"/>
      <c r="G42" s="100"/>
      <c r="H42" s="106"/>
      <c r="I42" s="106"/>
      <c r="J42" s="103"/>
      <c r="K42" s="94"/>
      <c r="L42" s="99"/>
      <c r="M42" s="69"/>
    </row>
    <row r="43" spans="1:13" ht="18" customHeight="1" x14ac:dyDescent="0.45">
      <c r="A43" s="69"/>
      <c r="B43" s="105"/>
      <c r="C43" s="105"/>
      <c r="D43" s="104"/>
      <c r="E43" s="94"/>
      <c r="F43" s="99"/>
      <c r="G43" s="100"/>
      <c r="H43" s="106"/>
      <c r="I43" s="106"/>
      <c r="J43" s="103"/>
      <c r="K43" s="94"/>
      <c r="L43" s="99"/>
      <c r="M43" s="69"/>
    </row>
    <row r="44" spans="1:13" ht="18" customHeight="1" x14ac:dyDescent="0.45">
      <c r="A44" s="69"/>
      <c r="B44" s="126"/>
      <c r="C44" s="125"/>
      <c r="D44" s="98"/>
      <c r="E44" s="94" t="str">
        <f>IF(ISBLANK($B44), "", SUMIF(#REF!,$B44,Transactions!$C:$C))</f>
        <v/>
      </c>
      <c r="F44" s="99" t="str">
        <f>IF(ISBLANK($B44), "", D44-E44)</f>
        <v/>
      </c>
      <c r="G44" s="100"/>
      <c r="H44" s="124"/>
      <c r="I44" s="125"/>
      <c r="J44" s="103"/>
      <c r="K44" s="94" t="str">
        <f>IF(ISBLANK($H44), "", SUMIF(#REF!,$H44,Transactions!$D:$D))</f>
        <v/>
      </c>
      <c r="L44" s="99" t="str">
        <f>IF(ISBLANK($H44), "", K44-J44)</f>
        <v/>
      </c>
      <c r="M44" s="69"/>
    </row>
  </sheetData>
  <mergeCells count="54"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B41:C41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Transactions</vt:lpstr>
      <vt:lpstr>Sheet7</vt:lpstr>
      <vt:lpstr>Sheet1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2026-03-17T07:15:35Z</dcterms:created>
  <dcterms:modified xsi:type="dcterms:W3CDTF">2026-03-18T19:16:18Z</dcterms:modified>
</cp:coreProperties>
</file>