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ENTRAPOV_ENTREPRE\Manuel Clothings\"/>
    </mc:Choice>
  </mc:AlternateContent>
  <xr:revisionPtr revIDLastSave="0" documentId="8_{45A8630F-B574-4EBD-984F-B2754488C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3" l="1"/>
  <c r="K44" i="3"/>
  <c r="F44" i="3"/>
  <c r="E44" i="3"/>
  <c r="L41" i="3"/>
  <c r="K41" i="3"/>
  <c r="F41" i="3"/>
  <c r="E41" i="3"/>
  <c r="L40" i="3"/>
  <c r="K40" i="3"/>
  <c r="F40" i="3"/>
  <c r="E40" i="3"/>
  <c r="L39" i="3"/>
  <c r="K39" i="3"/>
  <c r="F39" i="3"/>
  <c r="E39" i="3"/>
  <c r="L38" i="3"/>
  <c r="K38" i="3"/>
  <c r="F38" i="3"/>
  <c r="E38" i="3"/>
  <c r="L37" i="3"/>
  <c r="K37" i="3"/>
  <c r="F37" i="3"/>
  <c r="E37" i="3"/>
  <c r="L36" i="3"/>
  <c r="K36" i="3"/>
  <c r="F36" i="3"/>
  <c r="E36" i="3"/>
  <c r="L35" i="3"/>
  <c r="K35" i="3"/>
  <c r="F35" i="3"/>
  <c r="E35" i="3"/>
  <c r="L34" i="3"/>
  <c r="K34" i="3"/>
  <c r="F34" i="3"/>
  <c r="E34" i="3"/>
  <c r="M33" i="3"/>
  <c r="K33" i="3"/>
  <c r="F33" i="3"/>
  <c r="E33" i="3"/>
  <c r="M32" i="3"/>
  <c r="K32" i="3"/>
  <c r="F32" i="3"/>
  <c r="E32" i="3"/>
  <c r="M31" i="3"/>
  <c r="K31" i="3"/>
  <c r="F31" i="3"/>
  <c r="E31" i="3"/>
  <c r="M30" i="3"/>
  <c r="K30" i="3"/>
  <c r="F30" i="3"/>
  <c r="E30" i="3"/>
  <c r="M29" i="3"/>
  <c r="K29" i="3"/>
  <c r="F29" i="3"/>
  <c r="E29" i="3"/>
  <c r="M28" i="3"/>
  <c r="K28" i="3"/>
  <c r="F28" i="3"/>
  <c r="E28" i="3"/>
  <c r="M27" i="3"/>
  <c r="K27" i="3"/>
  <c r="F27" i="3"/>
  <c r="E27" i="3"/>
  <c r="M26" i="3"/>
  <c r="K26" i="3"/>
  <c r="J26" i="3"/>
  <c r="F26" i="3"/>
  <c r="E26" i="3"/>
  <c r="D26" i="3"/>
  <c r="J22" i="3"/>
  <c r="I22" i="3"/>
  <c r="D22" i="3"/>
  <c r="C22" i="3"/>
  <c r="J21" i="3"/>
  <c r="I21" i="3"/>
  <c r="D21" i="3"/>
  <c r="C21" i="3"/>
  <c r="E17" i="3"/>
  <c r="D17" i="3"/>
  <c r="I16" i="3"/>
  <c r="I15" i="3"/>
  <c r="I14" i="3"/>
  <c r="I13" i="3"/>
  <c r="E12" i="3"/>
  <c r="D12" i="3"/>
  <c r="D1" i="1"/>
  <c r="C1" i="1"/>
</calcChain>
</file>

<file path=xl/sharedStrings.xml><?xml version="1.0" encoding="utf-8"?>
<sst xmlns="http://schemas.openxmlformats.org/spreadsheetml/2006/main" count="120" uniqueCount="75">
  <si>
    <t xml:space="preserve">     </t>
  </si>
  <si>
    <t>Day</t>
  </si>
  <si>
    <t>Description</t>
  </si>
  <si>
    <t>Expense</t>
  </si>
  <si>
    <t>Revenue</t>
  </si>
  <si>
    <t>AccountBalance</t>
  </si>
  <si>
    <t>Credit Owed</t>
  </si>
  <si>
    <t>Starting cash balance ------------------------------------------&gt;</t>
  </si>
  <si>
    <t>Political Kaftan</t>
  </si>
  <si>
    <t>3 piece agbada</t>
  </si>
  <si>
    <t xml:space="preserve">2 outfits </t>
  </si>
  <si>
    <t>Kaftan</t>
  </si>
  <si>
    <t>3 short sleeve shirts</t>
  </si>
  <si>
    <t>2 trousers and kaftan</t>
  </si>
  <si>
    <t xml:space="preserve">payment and wages for all job </t>
  </si>
  <si>
    <t>3 kaftan</t>
  </si>
  <si>
    <t>casual outfit</t>
  </si>
  <si>
    <t>3 casual outfit</t>
  </si>
  <si>
    <t xml:space="preserve">5 shirts </t>
  </si>
  <si>
    <t xml:space="preserve">3 trousers </t>
  </si>
  <si>
    <t xml:space="preserve">shirt and shorts </t>
  </si>
  <si>
    <t>kaftan</t>
  </si>
  <si>
    <t>sold 5 trouses</t>
  </si>
  <si>
    <t>2 shirts</t>
  </si>
  <si>
    <t xml:space="preserve">payment of products </t>
  </si>
  <si>
    <t>4 shirts</t>
  </si>
  <si>
    <t>2 casual outfits</t>
  </si>
  <si>
    <t>5 shirts and trousers</t>
  </si>
  <si>
    <t xml:space="preserve">trousers </t>
  </si>
  <si>
    <t>2 trousers</t>
  </si>
  <si>
    <t>2 kaftans</t>
  </si>
  <si>
    <t>trouser</t>
  </si>
  <si>
    <t>shirt and trouser</t>
  </si>
  <si>
    <t>Closing balance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</si>
  <si>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</si>
  <si>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</si>
  <si>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</si>
  <si>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</si>
  <si>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</si>
  <si>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</si>
  <si>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</si>
  <si>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</si>
  <si>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</si>
  <si>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</si>
  <si>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</si>
  <si>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</si>
  <si>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</si>
  <si>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</si>
  <si>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</si>
  <si>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</si>
  <si>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</si>
  <si>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Income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</si>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</sst>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6" formatCode="mmmm&quot; &quot;yyyy"/>
    <numFmt numFmtId="167" formatCode="&quot;$&quot;#,##0"/>
    <numFmt numFmtId="168" formatCode="\+&quot;$&quot;#,###;\-&quot;$&quot;#,###;&quot;$&quot;0"/>
    <numFmt numFmtId="169" formatCode="\+#,###%;\-#,###%;0%"/>
    <numFmt numFmtId="170" formatCode="&quot;$&quot;#,##0.00;\-&quot;$&quot;#,##0.00"/>
    <numFmt numFmtId="171" formatCode="d&quot;-&quot;mmm&quot;-&quot;yyyy"/>
  </numFmts>
  <fonts count="42">
    <font>
      <sz val="10"/>
      <color rgb="FF000000"/>
      <name val="Arial"/>
      <charset val="134"/>
    </font>
    <font>
      <sz val="10"/>
      <name val="Lato"/>
      <charset val="134"/>
    </font>
    <font>
      <sz val="9"/>
      <color rgb="FFFFFFFF"/>
      <name val="Lato"/>
      <charset val="134"/>
    </font>
    <font>
      <b/>
      <sz val="9"/>
      <color rgb="FFFFFFFF"/>
      <name val="Lato"/>
      <charset val="134"/>
    </font>
    <font>
      <sz val="9"/>
      <color rgb="FFCCCCCC"/>
      <name val="Lato"/>
      <charset val="134"/>
    </font>
    <font>
      <sz val="10"/>
      <color rgb="FFCCCCCC"/>
      <name val="Lato"/>
      <charset val="134"/>
    </font>
    <font>
      <sz val="10"/>
      <color rgb="FF334960"/>
      <name val="Lato"/>
      <charset val="134"/>
    </font>
    <font>
      <sz val="10"/>
      <color rgb="FFF46524"/>
      <name val="Lato"/>
      <charset val="134"/>
    </font>
    <font>
      <b/>
      <sz val="18"/>
      <color rgb="FFF46524"/>
      <name val="Raleway"/>
      <charset val="134"/>
    </font>
    <font>
      <b/>
      <sz val="21"/>
      <color rgb="FFF46524"/>
      <name val="Raleway"/>
      <charset val="134"/>
    </font>
    <font>
      <b/>
      <sz val="25"/>
      <color rgb="FF334960"/>
      <name val="Lato"/>
      <charset val="134"/>
    </font>
    <font>
      <b/>
      <sz val="10"/>
      <name val="Lato"/>
      <charset val="134"/>
    </font>
    <font>
      <sz val="10"/>
      <name val="Arial"/>
      <charset val="134"/>
    </font>
    <font>
      <b/>
      <sz val="14"/>
      <color rgb="FF334960"/>
      <name val="Lato"/>
      <charset val="134"/>
    </font>
    <font>
      <b/>
      <sz val="14"/>
      <color rgb="FFF46524"/>
      <name val="Lato"/>
      <charset val="134"/>
    </font>
    <font>
      <i/>
      <sz val="10"/>
      <color rgb="FF576475"/>
      <name val="Lato"/>
      <charset val="134"/>
    </font>
    <font>
      <i/>
      <sz val="10"/>
      <color rgb="FFF46524"/>
      <name val="Lato"/>
      <charset val="134"/>
    </font>
    <font>
      <sz val="14"/>
      <name val="Lato"/>
      <charset val="134"/>
    </font>
    <font>
      <sz val="10"/>
      <color rgb="FF576475"/>
      <name val="Lato"/>
      <charset val="134"/>
    </font>
    <font>
      <b/>
      <sz val="10"/>
      <color rgb="FF576475"/>
      <name val="Lato"/>
      <charset val="134"/>
    </font>
    <font>
      <b/>
      <sz val="10"/>
      <color rgb="FF334960"/>
      <name val="Lato"/>
      <charset val="134"/>
    </font>
    <font>
      <b/>
      <sz val="10"/>
      <color rgb="FF666666"/>
      <name val="Lato"/>
      <charset val="134"/>
    </font>
    <font>
      <sz val="10"/>
      <color rgb="FF666666"/>
      <name val="Lato"/>
      <charset val="134"/>
    </font>
    <font>
      <b/>
      <sz val="10"/>
      <color rgb="FFF46524"/>
      <name val="Lato"/>
      <charset val="134"/>
    </font>
    <font>
      <b/>
      <sz val="17"/>
      <color rgb="FFF46524"/>
      <name val="Raleway"/>
      <charset val="134"/>
    </font>
    <font>
      <b/>
      <sz val="11"/>
      <color rgb="FF334960"/>
      <name val="Lato"/>
      <charset val="134"/>
    </font>
    <font>
      <b/>
      <sz val="17"/>
      <color rgb="FF334960"/>
      <name val="Lato"/>
      <charset val="134"/>
    </font>
    <font>
      <b/>
      <sz val="18"/>
      <color rgb="FF334960"/>
      <name val="Lato"/>
      <charset val="134"/>
    </font>
    <font>
      <i/>
      <sz val="9"/>
      <color rgb="FF687887"/>
      <name val="Lato"/>
      <charset val="134"/>
    </font>
    <font>
      <b/>
      <sz val="10"/>
      <color rgb="FF434343"/>
      <name val="Lato"/>
      <charset val="134"/>
    </font>
    <font>
      <sz val="10"/>
      <color rgb="FF434343"/>
      <name val="Lato"/>
      <charset val="134"/>
    </font>
    <font>
      <sz val="10"/>
      <color rgb="FF687887"/>
      <name val="Lato"/>
      <charset val="134"/>
    </font>
    <font>
      <i/>
      <sz val="10"/>
      <color rgb="FF334960"/>
      <name val="Lato"/>
      <charset val="134"/>
    </font>
    <font>
      <i/>
      <sz val="10"/>
      <color rgb="FFCCCCCC"/>
      <name val="Lato"/>
      <charset val="134"/>
    </font>
    <font>
      <sz val="24"/>
      <color rgb="FF334960"/>
      <name val="Lato"/>
      <charset val="134"/>
    </font>
    <font>
      <b/>
      <sz val="24"/>
      <color rgb="FF334960"/>
      <name val="Lato"/>
      <charset val="134"/>
    </font>
    <font>
      <b/>
      <sz val="18"/>
      <color rgb="FFF46524"/>
      <name val="Lato"/>
      <charset val="134"/>
    </font>
    <font>
      <sz val="18"/>
      <color rgb="FF334960"/>
      <name val="Lato"/>
      <charset val="134"/>
    </font>
    <font>
      <b/>
      <sz val="10"/>
      <color rgb="FF000000"/>
      <name val="Arial"/>
      <charset val="134"/>
    </font>
    <font>
      <b/>
      <sz val="11"/>
      <name val="Arial"/>
      <charset val="134"/>
    </font>
    <font>
      <sz val="11"/>
      <color rgb="FFF46524"/>
      <name val="Lato"/>
      <charset val="134"/>
    </font>
    <font>
      <b/>
      <sz val="11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  <fill>
      <patternFill patternType="solid">
        <fgColor rgb="FFFFF2ED"/>
        <bgColor rgb="FFFFF2ED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26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166" fontId="10" fillId="3" borderId="0" xfId="0" applyNumberFormat="1" applyFont="1" applyFill="1" applyAlignment="1">
      <alignment horizontal="left" vertical="top"/>
    </xf>
    <xf numFmtId="0" fontId="11" fillId="0" borderId="0" xfId="0" applyFont="1"/>
    <xf numFmtId="0" fontId="1" fillId="0" borderId="0" xfId="0" applyFont="1" applyAlignment="1">
      <alignment horizontal="left"/>
    </xf>
    <xf numFmtId="0" fontId="1" fillId="4" borderId="1" xfId="0" applyFont="1" applyFill="1" applyBorder="1"/>
    <xf numFmtId="0" fontId="1" fillId="4" borderId="3" xfId="0" applyFont="1" applyFill="1" applyBorder="1"/>
    <xf numFmtId="167" fontId="1" fillId="0" borderId="0" xfId="0" applyNumberFormat="1" applyFont="1"/>
    <xf numFmtId="0" fontId="13" fillId="0" borderId="2" xfId="0" applyFont="1" applyBorder="1" applyAlignment="1">
      <alignment horizontal="right"/>
    </xf>
    <xf numFmtId="167" fontId="14" fillId="0" borderId="0" xfId="0" applyNumberFormat="1" applyFont="1" applyAlignment="1">
      <alignment horizontal="left"/>
    </xf>
    <xf numFmtId="167" fontId="11" fillId="0" borderId="0" xfId="0" applyNumberFormat="1" applyFont="1"/>
    <xf numFmtId="167" fontId="15" fillId="0" borderId="2" xfId="0" applyNumberFormat="1" applyFont="1" applyBorder="1" applyAlignment="1">
      <alignment horizontal="center" vertical="top"/>
    </xf>
    <xf numFmtId="167" fontId="16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4" borderId="4" xfId="0" applyFont="1" applyFill="1" applyBorder="1"/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8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7" fontId="6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right"/>
    </xf>
    <xf numFmtId="0" fontId="2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6" fillId="0" borderId="5" xfId="0" applyFont="1" applyBorder="1"/>
    <xf numFmtId="0" fontId="25" fillId="0" borderId="6" xfId="0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27" fillId="0" borderId="6" xfId="0" applyFont="1" applyBorder="1" applyAlignment="1">
      <alignment horizontal="left"/>
    </xf>
    <xf numFmtId="0" fontId="28" fillId="0" borderId="0" xfId="0" applyFont="1" applyAlignment="1">
      <alignment vertical="top"/>
    </xf>
    <xf numFmtId="0" fontId="28" fillId="0" borderId="7" xfId="0" applyFont="1" applyBorder="1" applyAlignment="1">
      <alignment vertical="top"/>
    </xf>
    <xf numFmtId="167" fontId="28" fillId="0" borderId="7" xfId="0" applyNumberFormat="1" applyFont="1" applyBorder="1" applyAlignment="1">
      <alignment horizontal="right" vertical="top"/>
    </xf>
    <xf numFmtId="168" fontId="28" fillId="0" borderId="7" xfId="0" applyNumberFormat="1" applyFont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8" fillId="0" borderId="7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167" fontId="30" fillId="0" borderId="10" xfId="0" applyNumberFormat="1" applyFont="1" applyBorder="1" applyAlignment="1">
      <alignment horizontal="right" vertical="center"/>
    </xf>
    <xf numFmtId="167" fontId="30" fillId="0" borderId="0" xfId="0" applyNumberFormat="1" applyFont="1" applyAlignment="1">
      <alignment horizontal="right" vertical="center"/>
    </xf>
    <xf numFmtId="168" fontId="3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7" fontId="30" fillId="0" borderId="14" xfId="0" applyNumberFormat="1" applyFont="1" applyBorder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right" vertical="center"/>
    </xf>
    <xf numFmtId="167" fontId="30" fillId="0" borderId="14" xfId="0" applyNumberFormat="1" applyFont="1" applyBorder="1" applyAlignment="1">
      <alignment horizontal="right"/>
    </xf>
    <xf numFmtId="167" fontId="29" fillId="0" borderId="14" xfId="0" applyNumberFormat="1" applyFont="1" applyBorder="1" applyAlignment="1">
      <alignment vertical="center"/>
    </xf>
    <xf numFmtId="0" fontId="29" fillId="0" borderId="14" xfId="0" applyFont="1" applyBorder="1"/>
    <xf numFmtId="0" fontId="5" fillId="2" borderId="0" xfId="0" applyFont="1" applyFill="1" applyAlignment="1">
      <alignment vertical="top" wrapText="1"/>
    </xf>
    <xf numFmtId="167" fontId="20" fillId="5" borderId="0" xfId="0" applyNumberFormat="1" applyFont="1" applyFill="1" applyAlignment="1">
      <alignment vertical="center"/>
    </xf>
    <xf numFmtId="0" fontId="32" fillId="0" borderId="0" xfId="0" applyFont="1" applyAlignment="1">
      <alignment vertical="top"/>
    </xf>
    <xf numFmtId="0" fontId="1" fillId="4" borderId="15" xfId="0" applyFont="1" applyFill="1" applyBorder="1"/>
    <xf numFmtId="0" fontId="1" fillId="4" borderId="16" xfId="0" applyFont="1" applyFill="1" applyBorder="1"/>
    <xf numFmtId="0" fontId="1" fillId="4" borderId="0" xfId="0" applyFont="1" applyFill="1"/>
    <xf numFmtId="0" fontId="1" fillId="4" borderId="17" xfId="0" applyFont="1" applyFill="1" applyBorder="1"/>
    <xf numFmtId="0" fontId="35" fillId="0" borderId="0" xfId="0" applyFont="1" applyAlignment="1">
      <alignment horizontal="left"/>
    </xf>
    <xf numFmtId="9" fontId="3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0" fontId="1" fillId="4" borderId="19" xfId="0" applyFont="1" applyFill="1" applyBorder="1"/>
    <xf numFmtId="0" fontId="1" fillId="4" borderId="19" xfId="0" applyFont="1" applyFill="1" applyBorder="1" applyAlignment="1">
      <alignment vertical="top"/>
    </xf>
    <xf numFmtId="0" fontId="1" fillId="4" borderId="20" xfId="0" applyFont="1" applyFill="1" applyBorder="1"/>
    <xf numFmtId="0" fontId="17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top"/>
    </xf>
    <xf numFmtId="0" fontId="37" fillId="0" borderId="6" xfId="0" applyFont="1" applyBorder="1" applyAlignment="1">
      <alignment horizontal="left"/>
    </xf>
    <xf numFmtId="0" fontId="28" fillId="0" borderId="7" xfId="0" applyFont="1" applyBorder="1" applyAlignment="1">
      <alignment horizontal="right" vertical="top"/>
    </xf>
    <xf numFmtId="167" fontId="30" fillId="0" borderId="22" xfId="0" applyNumberFormat="1" applyFont="1" applyBorder="1" applyAlignment="1">
      <alignment horizontal="right" vertical="center"/>
    </xf>
    <xf numFmtId="167" fontId="30" fillId="0" borderId="14" xfId="0" applyNumberFormat="1" applyFont="1" applyBorder="1" applyAlignment="1">
      <alignment vertical="center"/>
    </xf>
    <xf numFmtId="167" fontId="30" fillId="0" borderId="14" xfId="0" applyNumberFormat="1" applyFont="1" applyBorder="1"/>
    <xf numFmtId="0" fontId="12" fillId="0" borderId="0" xfId="0" applyFont="1"/>
    <xf numFmtId="0" fontId="38" fillId="0" borderId="0" xfId="0" applyFont="1"/>
    <xf numFmtId="170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2" fillId="6" borderId="0" xfId="0" applyFont="1" applyFill="1"/>
    <xf numFmtId="0" fontId="39" fillId="3" borderId="0" xfId="0" applyFont="1" applyFill="1" applyAlignment="1">
      <alignment horizontal="right"/>
    </xf>
    <xf numFmtId="170" fontId="39" fillId="6" borderId="0" xfId="0" applyNumberFormat="1" applyFont="1" applyFill="1" applyAlignment="1">
      <alignment horizontal="left"/>
    </xf>
    <xf numFmtId="8" fontId="39" fillId="3" borderId="0" xfId="0" applyNumberFormat="1" applyFont="1" applyFill="1" applyAlignment="1">
      <alignment horizontal="left"/>
    </xf>
    <xf numFmtId="0" fontId="40" fillId="6" borderId="0" xfId="0" applyFont="1" applyFill="1" applyAlignment="1">
      <alignment horizontal="right"/>
    </xf>
    <xf numFmtId="0" fontId="40" fillId="3" borderId="0" xfId="0" applyFont="1" applyFill="1"/>
    <xf numFmtId="171" fontId="41" fillId="6" borderId="0" xfId="0" applyNumberFormat="1" applyFont="1" applyFill="1" applyAlignment="1">
      <alignment horizontal="left" vertical="center"/>
    </xf>
    <xf numFmtId="0" fontId="41" fillId="3" borderId="0" xfId="0" applyFont="1" applyFill="1" applyAlignment="1">
      <alignment horizontal="left" vertical="center"/>
    </xf>
    <xf numFmtId="170" fontId="41" fillId="6" borderId="0" xfId="0" applyNumberFormat="1" applyFont="1" applyFill="1" applyAlignment="1">
      <alignment horizontal="left"/>
    </xf>
    <xf numFmtId="8" fontId="41" fillId="3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171" fontId="31" fillId="7" borderId="23" xfId="0" applyNumberFormat="1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170" fontId="19" fillId="7" borderId="23" xfId="0" applyNumberFormat="1" applyFont="1" applyFill="1" applyBorder="1" applyAlignment="1">
      <alignment horizontal="left" vertical="center"/>
    </xf>
    <xf numFmtId="8" fontId="19" fillId="7" borderId="23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171" fontId="31" fillId="6" borderId="24" xfId="0" applyNumberFormat="1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170" fontId="19" fillId="6" borderId="24" xfId="0" applyNumberFormat="1" applyFont="1" applyFill="1" applyBorder="1" applyAlignment="1">
      <alignment horizontal="left" vertical="center"/>
    </xf>
    <xf numFmtId="8" fontId="19" fillId="3" borderId="24" xfId="0" applyNumberFormat="1" applyFont="1" applyFill="1" applyBorder="1" applyAlignment="1">
      <alignment horizontal="left" vertical="center"/>
    </xf>
    <xf numFmtId="6" fontId="1" fillId="6" borderId="0" xfId="0" applyNumberFormat="1" applyFont="1" applyFill="1" applyAlignment="1">
      <alignment horizontal="right" vertical="center"/>
    </xf>
    <xf numFmtId="8" fontId="1" fillId="6" borderId="0" xfId="0" applyNumberFormat="1" applyFont="1" applyFill="1" applyAlignment="1">
      <alignment horizontal="right" vertical="center"/>
    </xf>
    <xf numFmtId="0" fontId="18" fillId="3" borderId="25" xfId="0" applyFont="1" applyFill="1" applyBorder="1" applyAlignment="1">
      <alignment horizontal="left" vertical="center"/>
    </xf>
    <xf numFmtId="170" fontId="19" fillId="6" borderId="25" xfId="0" applyNumberFormat="1" applyFont="1" applyFill="1" applyBorder="1" applyAlignment="1">
      <alignment horizontal="left" vertical="center"/>
    </xf>
    <xf numFmtId="8" fontId="19" fillId="3" borderId="25" xfId="0" applyNumberFormat="1" applyFont="1" applyFill="1" applyBorder="1" applyAlignment="1">
      <alignment horizontal="left" vertical="center"/>
    </xf>
    <xf numFmtId="171" fontId="31" fillId="6" borderId="0" xfId="0" applyNumberFormat="1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170" fontId="19" fillId="6" borderId="0" xfId="0" applyNumberFormat="1" applyFont="1" applyFill="1" applyAlignment="1">
      <alignment horizontal="left" vertical="center"/>
    </xf>
    <xf numFmtId="8" fontId="19" fillId="3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horizontal="right" vertical="center"/>
    </xf>
    <xf numFmtId="6" fontId="0" fillId="0" borderId="0" xfId="0" applyNumberFormat="1" applyAlignment="1">
      <alignment horizontal="right"/>
    </xf>
    <xf numFmtId="6" fontId="38" fillId="0" borderId="0" xfId="0" applyNumberFormat="1" applyFont="1" applyAlignment="1">
      <alignment horizontal="right"/>
    </xf>
    <xf numFmtId="170" fontId="38" fillId="0" borderId="0" xfId="0" applyNumberFormat="1" applyFont="1" applyAlignment="1">
      <alignment horizontal="left"/>
    </xf>
    <xf numFmtId="8" fontId="38" fillId="0" borderId="0" xfId="0" applyNumberFormat="1" applyFont="1" applyAlignment="1">
      <alignment horizontal="left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169" fontId="34" fillId="4" borderId="0" xfId="0" applyNumberFormat="1" applyFont="1" applyFill="1" applyAlignment="1">
      <alignment horizontal="center"/>
    </xf>
    <xf numFmtId="0" fontId="15" fillId="4" borderId="18" xfId="0" applyFont="1" applyFill="1" applyBorder="1" applyAlignment="1">
      <alignment horizontal="center" vertical="top"/>
    </xf>
    <xf numFmtId="0" fontId="12" fillId="0" borderId="18" xfId="0" applyFont="1" applyBorder="1"/>
    <xf numFmtId="167" fontId="34" fillId="4" borderId="0" xfId="0" applyNumberFormat="1" applyFont="1" applyFill="1" applyAlignment="1">
      <alignment horizontal="center"/>
    </xf>
    <xf numFmtId="9" fontId="15" fillId="4" borderId="0" xfId="0" applyNumberFormat="1" applyFont="1" applyFill="1" applyAlignment="1">
      <alignment horizontal="center" vertical="top"/>
    </xf>
    <xf numFmtId="0" fontId="1" fillId="4" borderId="0" xfId="0" applyFont="1" applyFill="1"/>
    <xf numFmtId="0" fontId="13" fillId="0" borderId="0" xfId="0" applyFont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1" fillId="3" borderId="0" xfId="0" applyFont="1" applyFill="1"/>
    <xf numFmtId="0" fontId="24" fillId="0" borderId="0" xfId="0" applyFont="1" applyAlignment="1">
      <alignment horizontal="left" vertical="top"/>
    </xf>
    <xf numFmtId="167" fontId="29" fillId="0" borderId="8" xfId="0" applyNumberFormat="1" applyFont="1" applyBorder="1" applyAlignment="1">
      <alignment vertical="center"/>
    </xf>
    <xf numFmtId="0" fontId="12" fillId="0" borderId="9" xfId="0" applyFont="1" applyBorder="1"/>
    <xf numFmtId="167" fontId="29" fillId="0" borderId="11" xfId="0" applyNumberFormat="1" applyFont="1" applyBorder="1" applyAlignment="1">
      <alignment vertical="center"/>
    </xf>
    <xf numFmtId="0" fontId="12" fillId="0" borderId="21" xfId="0" applyFont="1" applyBorder="1"/>
    <xf numFmtId="167" fontId="29" fillId="0" borderId="12" xfId="0" applyNumberFormat="1" applyFont="1" applyBorder="1" applyAlignment="1">
      <alignment vertical="center"/>
    </xf>
    <xf numFmtId="0" fontId="12" fillId="0" borderId="13" xfId="0" applyFont="1" applyBorder="1"/>
    <xf numFmtId="0" fontId="29" fillId="0" borderId="12" xfId="0" applyFont="1" applyBorder="1"/>
    <xf numFmtId="167" fontId="1" fillId="0" borderId="2" xfId="0" applyNumberFormat="1" applyFont="1" applyBorder="1"/>
    <xf numFmtId="0" fontId="12" fillId="0" borderId="2" xfId="0" applyFont="1" applyBorder="1"/>
    <xf numFmtId="0" fontId="1" fillId="0" borderId="0" xfId="0" applyFont="1"/>
    <xf numFmtId="0" fontId="5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4"/>
  <sheetViews>
    <sheetView showGridLines="0" tabSelected="1" workbookViewId="0">
      <pane xSplit="1" ySplit="2" topLeftCell="B49" activePane="bottomRight" state="frozen"/>
      <selection pane="topRight"/>
      <selection pane="bottomLeft"/>
      <selection pane="bottomRight" activeCell="H62" sqref="H62"/>
    </sheetView>
  </sheetViews>
  <sheetFormatPr defaultColWidth="12.5546875" defaultRowHeight="15.75" customHeight="1"/>
  <cols>
    <col min="1" max="1" width="19.6640625" customWidth="1"/>
    <col min="2" max="2" width="33.44140625" customWidth="1"/>
    <col min="3" max="3" width="14.33203125" style="86" customWidth="1"/>
    <col min="4" max="4" width="13.5546875" style="87" customWidth="1"/>
    <col min="5" max="5" width="11.5546875" style="88" customWidth="1"/>
    <col min="6" max="6" width="11.5546875" customWidth="1"/>
  </cols>
  <sheetData>
    <row r="1" spans="1:6" ht="27.75" hidden="1" customHeight="1">
      <c r="A1" s="89" t="s">
        <v>0</v>
      </c>
      <c r="B1" s="90"/>
      <c r="C1" s="91">
        <f>SUM(C3:C997)</f>
        <v>1335</v>
      </c>
      <c r="D1" s="92">
        <f t="shared" ref="D1" si="0">SUM(D3:D997)</f>
        <v>1643</v>
      </c>
      <c r="E1" s="93"/>
      <c r="F1" s="94"/>
    </row>
    <row r="2" spans="1:6" ht="24" customHeight="1">
      <c r="A2" s="95" t="s">
        <v>1</v>
      </c>
      <c r="B2" s="96" t="s">
        <v>2</v>
      </c>
      <c r="C2" s="97" t="s">
        <v>3</v>
      </c>
      <c r="D2" s="98" t="s">
        <v>4</v>
      </c>
      <c r="E2" s="99" t="s">
        <v>5</v>
      </c>
      <c r="F2" s="100" t="s">
        <v>6</v>
      </c>
    </row>
    <row r="3" spans="1:6" ht="19.5" customHeight="1">
      <c r="A3" s="101"/>
      <c r="B3" s="102" t="s">
        <v>7</v>
      </c>
      <c r="C3" s="103"/>
      <c r="D3" s="104"/>
      <c r="E3" s="105">
        <v>144</v>
      </c>
      <c r="F3" s="106"/>
    </row>
    <row r="4" spans="1:6" ht="19.5" customHeight="1">
      <c r="A4" s="107">
        <v>45809</v>
      </c>
      <c r="B4" s="108" t="s">
        <v>8</v>
      </c>
      <c r="C4" s="109">
        <v>24</v>
      </c>
      <c r="D4" s="110"/>
      <c r="E4" s="111">
        <v>120</v>
      </c>
      <c r="F4" s="106"/>
    </row>
    <row r="5" spans="1:6" ht="19.5" customHeight="1">
      <c r="A5" s="107">
        <v>45810</v>
      </c>
      <c r="B5" s="108" t="s">
        <v>9</v>
      </c>
      <c r="C5" s="109">
        <v>38</v>
      </c>
      <c r="D5" s="110"/>
      <c r="E5" s="111">
        <v>82</v>
      </c>
      <c r="F5" s="106"/>
    </row>
    <row r="6" spans="1:6" ht="19.5" customHeight="1">
      <c r="A6" s="107">
        <v>45811</v>
      </c>
      <c r="B6" s="108" t="s">
        <v>10</v>
      </c>
      <c r="C6" s="109">
        <v>30</v>
      </c>
      <c r="D6" s="110"/>
      <c r="E6" s="111">
        <v>52</v>
      </c>
      <c r="F6" s="106"/>
    </row>
    <row r="7" spans="1:6" ht="19.5" customHeight="1">
      <c r="A7" s="107">
        <v>45812</v>
      </c>
      <c r="B7" s="108" t="s">
        <v>11</v>
      </c>
      <c r="C7" s="109">
        <v>14</v>
      </c>
      <c r="D7" s="110"/>
      <c r="E7" s="112">
        <v>38</v>
      </c>
      <c r="F7" s="106"/>
    </row>
    <row r="8" spans="1:6" ht="19.5" customHeight="1">
      <c r="A8" s="107">
        <v>45813</v>
      </c>
      <c r="B8" s="108" t="s">
        <v>12</v>
      </c>
      <c r="C8" s="109">
        <v>1</v>
      </c>
      <c r="D8" s="110"/>
      <c r="E8" s="111">
        <v>37</v>
      </c>
      <c r="F8" s="106"/>
    </row>
    <row r="9" spans="1:6" ht="19.5" customHeight="1">
      <c r="A9" s="107">
        <v>45814</v>
      </c>
      <c r="B9" s="108" t="s">
        <v>13</v>
      </c>
      <c r="C9" s="109">
        <v>28</v>
      </c>
      <c r="D9" s="110"/>
      <c r="E9" s="111">
        <v>9</v>
      </c>
      <c r="F9" s="106"/>
    </row>
    <row r="10" spans="1:6" ht="19.5" customHeight="1">
      <c r="A10" s="107">
        <v>45815</v>
      </c>
      <c r="B10" s="108" t="s">
        <v>14</v>
      </c>
      <c r="C10" s="109">
        <v>38</v>
      </c>
      <c r="D10" s="110">
        <v>328</v>
      </c>
      <c r="E10" s="111">
        <v>299</v>
      </c>
      <c r="F10" s="106"/>
    </row>
    <row r="11" spans="1:6" ht="19.5" customHeight="1">
      <c r="A11" s="107">
        <v>45816</v>
      </c>
      <c r="B11" s="108" t="s">
        <v>11</v>
      </c>
      <c r="C11" s="109">
        <v>14</v>
      </c>
      <c r="D11" s="110"/>
      <c r="E11" s="111">
        <v>285</v>
      </c>
      <c r="F11" s="106"/>
    </row>
    <row r="12" spans="1:6" ht="19.5" customHeight="1">
      <c r="A12" s="107">
        <v>45817</v>
      </c>
      <c r="B12" s="108" t="s">
        <v>11</v>
      </c>
      <c r="C12" s="109">
        <v>14</v>
      </c>
      <c r="D12" s="110"/>
      <c r="E12" s="111">
        <v>271</v>
      </c>
      <c r="F12" s="106"/>
    </row>
    <row r="13" spans="1:6" ht="19.5" customHeight="1">
      <c r="A13" s="107">
        <v>45818</v>
      </c>
      <c r="B13" s="108" t="s">
        <v>11</v>
      </c>
      <c r="C13" s="109">
        <v>19</v>
      </c>
      <c r="D13" s="110"/>
      <c r="E13" s="111">
        <v>252</v>
      </c>
      <c r="F13" s="106"/>
    </row>
    <row r="14" spans="1:6" ht="19.5" customHeight="1">
      <c r="A14" s="107">
        <v>45819</v>
      </c>
      <c r="B14" s="108" t="s">
        <v>11</v>
      </c>
      <c r="C14" s="109">
        <v>19</v>
      </c>
      <c r="D14" s="110"/>
      <c r="E14" s="111">
        <v>233</v>
      </c>
      <c r="F14" s="106"/>
    </row>
    <row r="15" spans="1:6" ht="19.5" customHeight="1">
      <c r="A15" s="107">
        <v>45820</v>
      </c>
      <c r="B15" s="108" t="s">
        <v>11</v>
      </c>
      <c r="C15" s="109">
        <v>24</v>
      </c>
      <c r="D15" s="110"/>
      <c r="E15" s="111">
        <v>209</v>
      </c>
      <c r="F15" s="106"/>
    </row>
    <row r="16" spans="1:6" ht="19.5" customHeight="1">
      <c r="A16" s="107">
        <v>45821</v>
      </c>
      <c r="B16" s="108" t="s">
        <v>11</v>
      </c>
      <c r="C16" s="109">
        <v>14</v>
      </c>
      <c r="D16" s="110"/>
      <c r="E16" s="111">
        <v>195</v>
      </c>
      <c r="F16" s="106"/>
    </row>
    <row r="17" spans="1:6" ht="19.5" customHeight="1">
      <c r="A17" s="107"/>
      <c r="B17" s="108" t="s">
        <v>14</v>
      </c>
      <c r="C17" s="109">
        <v>38</v>
      </c>
      <c r="D17" s="110">
        <v>180</v>
      </c>
      <c r="E17" s="111">
        <v>337</v>
      </c>
      <c r="F17" s="106"/>
    </row>
    <row r="18" spans="1:6" ht="19.5" customHeight="1">
      <c r="A18" s="107"/>
      <c r="B18" s="108" t="s">
        <v>11</v>
      </c>
      <c r="C18" s="109">
        <v>14</v>
      </c>
      <c r="D18" s="110"/>
      <c r="E18" s="111">
        <v>323</v>
      </c>
      <c r="F18" s="106"/>
    </row>
    <row r="19" spans="1:6" ht="19.5" customHeight="1">
      <c r="A19" s="107">
        <v>45824</v>
      </c>
      <c r="B19" s="108" t="s">
        <v>11</v>
      </c>
      <c r="C19" s="109">
        <v>24</v>
      </c>
      <c r="D19" s="110"/>
      <c r="E19" s="111">
        <v>299</v>
      </c>
      <c r="F19" s="106"/>
    </row>
    <row r="20" spans="1:6" ht="19.5" customHeight="1">
      <c r="A20" s="107">
        <v>45825</v>
      </c>
      <c r="B20" s="108" t="s">
        <v>15</v>
      </c>
      <c r="C20" s="109">
        <v>4</v>
      </c>
      <c r="D20" s="110"/>
      <c r="E20" s="111">
        <v>295</v>
      </c>
      <c r="F20" s="106"/>
    </row>
    <row r="21" spans="1:6" ht="19.5" customHeight="1">
      <c r="A21" s="107">
        <v>45826</v>
      </c>
      <c r="B21" s="108" t="s">
        <v>16</v>
      </c>
      <c r="C21" s="109">
        <v>1</v>
      </c>
      <c r="D21" s="110"/>
      <c r="E21" s="111">
        <v>294</v>
      </c>
      <c r="F21" s="106"/>
    </row>
    <row r="22" spans="1:6" ht="19.5" customHeight="1">
      <c r="A22" s="107">
        <v>45827</v>
      </c>
      <c r="B22" s="108" t="s">
        <v>11</v>
      </c>
      <c r="C22" s="109">
        <v>14</v>
      </c>
      <c r="D22" s="110"/>
      <c r="E22" s="111">
        <v>280</v>
      </c>
      <c r="F22" s="106"/>
    </row>
    <row r="23" spans="1:6" ht="19.5" customHeight="1">
      <c r="A23" s="107">
        <v>45828</v>
      </c>
      <c r="B23" s="108" t="s">
        <v>11</v>
      </c>
      <c r="C23" s="109">
        <v>14</v>
      </c>
      <c r="D23" s="110"/>
      <c r="E23" s="111">
        <v>266</v>
      </c>
      <c r="F23" s="106"/>
    </row>
    <row r="24" spans="1:6" ht="19.5" customHeight="1">
      <c r="A24" s="107">
        <v>45829</v>
      </c>
      <c r="B24" s="108" t="s">
        <v>11</v>
      </c>
      <c r="C24" s="109">
        <v>19</v>
      </c>
      <c r="D24" s="110"/>
      <c r="E24" s="111">
        <v>247</v>
      </c>
      <c r="F24" s="106"/>
    </row>
    <row r="25" spans="1:6" ht="19.5" customHeight="1">
      <c r="A25" s="107">
        <v>45830</v>
      </c>
      <c r="B25" s="108" t="s">
        <v>17</v>
      </c>
      <c r="C25" s="109">
        <v>48</v>
      </c>
      <c r="D25" s="110"/>
      <c r="E25" s="111">
        <v>199</v>
      </c>
      <c r="F25" s="106"/>
    </row>
    <row r="26" spans="1:6" ht="19.5" customHeight="1">
      <c r="A26" s="107">
        <v>45831</v>
      </c>
      <c r="B26" s="108" t="s">
        <v>18</v>
      </c>
      <c r="C26" s="109">
        <v>4</v>
      </c>
      <c r="D26" s="110"/>
      <c r="E26" s="111">
        <v>195</v>
      </c>
      <c r="F26" s="106"/>
    </row>
    <row r="27" spans="1:6" ht="19.5" customHeight="1">
      <c r="A27" s="107">
        <v>45832</v>
      </c>
      <c r="B27" s="108" t="s">
        <v>19</v>
      </c>
      <c r="C27" s="109">
        <v>24</v>
      </c>
      <c r="D27" s="110"/>
      <c r="E27" s="111">
        <v>171</v>
      </c>
      <c r="F27" s="106"/>
    </row>
    <row r="28" spans="1:6" ht="19.5" customHeight="1">
      <c r="A28" s="107">
        <v>45833</v>
      </c>
      <c r="B28" s="108" t="s">
        <v>20</v>
      </c>
      <c r="C28" s="109">
        <v>1</v>
      </c>
      <c r="D28" s="110"/>
      <c r="E28" s="111">
        <v>170</v>
      </c>
      <c r="F28" s="106"/>
    </row>
    <row r="29" spans="1:6" ht="19.5" customHeight="1">
      <c r="A29" s="107">
        <v>45834</v>
      </c>
      <c r="B29" s="108" t="s">
        <v>21</v>
      </c>
      <c r="C29" s="109">
        <v>3</v>
      </c>
      <c r="D29" s="110"/>
      <c r="E29" s="111">
        <v>167</v>
      </c>
      <c r="F29" s="106"/>
    </row>
    <row r="30" spans="1:6" ht="19.5" customHeight="1">
      <c r="A30" s="107">
        <v>45835</v>
      </c>
      <c r="B30" s="113" t="s">
        <v>11</v>
      </c>
      <c r="C30" s="114">
        <v>24</v>
      </c>
      <c r="D30" s="115"/>
      <c r="E30" s="111">
        <v>143</v>
      </c>
      <c r="F30" s="106"/>
    </row>
    <row r="31" spans="1:6" ht="15.75" customHeight="1">
      <c r="A31" s="107">
        <v>45836</v>
      </c>
      <c r="B31" s="117" t="s">
        <v>11</v>
      </c>
      <c r="C31" s="118">
        <v>19</v>
      </c>
      <c r="D31" s="119"/>
      <c r="E31" s="111">
        <v>124</v>
      </c>
    </row>
    <row r="32" spans="1:6" ht="15.75" customHeight="1">
      <c r="A32" s="116">
        <v>45839</v>
      </c>
      <c r="B32" s="117" t="s">
        <v>22</v>
      </c>
      <c r="C32" s="86">
        <v>48</v>
      </c>
      <c r="D32" s="119"/>
      <c r="E32" s="111">
        <v>76</v>
      </c>
    </row>
    <row r="33" spans="1:5" ht="15.75" customHeight="1">
      <c r="A33" s="116"/>
      <c r="B33" s="117" t="s">
        <v>14</v>
      </c>
      <c r="C33" s="118">
        <v>80</v>
      </c>
      <c r="D33" s="119">
        <v>362</v>
      </c>
      <c r="E33" s="120">
        <v>358</v>
      </c>
    </row>
    <row r="34" spans="1:5" ht="15.75" customHeight="1">
      <c r="A34" s="116">
        <v>45810</v>
      </c>
      <c r="B34" s="117" t="s">
        <v>15</v>
      </c>
      <c r="C34" s="86">
        <v>57</v>
      </c>
      <c r="D34" s="119"/>
      <c r="E34" s="120">
        <v>301</v>
      </c>
    </row>
    <row r="35" spans="1:5" ht="15.75" customHeight="1">
      <c r="A35" s="116">
        <v>45811</v>
      </c>
      <c r="B35" s="117" t="s">
        <v>23</v>
      </c>
      <c r="C35" s="86">
        <v>1</v>
      </c>
      <c r="D35" s="119"/>
      <c r="E35" s="120">
        <v>300</v>
      </c>
    </row>
    <row r="36" spans="1:5" ht="15.75" customHeight="1">
      <c r="A36" s="116">
        <v>45812</v>
      </c>
      <c r="B36" s="117" t="s">
        <v>9</v>
      </c>
      <c r="C36" s="86">
        <v>53</v>
      </c>
      <c r="D36" s="119"/>
      <c r="E36" s="120">
        <v>247</v>
      </c>
    </row>
    <row r="37" spans="1:5" ht="15.75" customHeight="1">
      <c r="A37" s="116">
        <v>45813</v>
      </c>
      <c r="B37" s="117" t="s">
        <v>11</v>
      </c>
      <c r="C37" s="86">
        <v>14</v>
      </c>
      <c r="E37" s="120">
        <v>233</v>
      </c>
    </row>
    <row r="38" spans="1:5" ht="15.75" customHeight="1">
      <c r="A38" s="116">
        <v>45814</v>
      </c>
      <c r="B38" s="117" t="s">
        <v>24</v>
      </c>
      <c r="D38" s="87">
        <v>225</v>
      </c>
      <c r="E38" s="120">
        <v>458</v>
      </c>
    </row>
    <row r="39" spans="1:5" ht="15.75" customHeight="1">
      <c r="A39" s="116">
        <v>45815</v>
      </c>
      <c r="B39" s="117" t="s">
        <v>25</v>
      </c>
      <c r="C39" s="86">
        <v>9</v>
      </c>
      <c r="D39" s="119"/>
      <c r="E39" s="120">
        <v>449</v>
      </c>
    </row>
    <row r="40" spans="1:5" ht="15.75" customHeight="1">
      <c r="A40" s="116">
        <v>45816</v>
      </c>
      <c r="B40" s="117" t="s">
        <v>11</v>
      </c>
      <c r="C40" s="86">
        <v>19</v>
      </c>
      <c r="D40" s="119"/>
      <c r="E40" s="120">
        <v>430</v>
      </c>
    </row>
    <row r="41" spans="1:5" ht="15.75" customHeight="1">
      <c r="A41" s="116">
        <v>45817</v>
      </c>
      <c r="B41" s="117" t="s">
        <v>26</v>
      </c>
      <c r="C41" s="86">
        <v>38</v>
      </c>
      <c r="D41" s="119"/>
      <c r="E41" s="120">
        <v>392</v>
      </c>
    </row>
    <row r="42" spans="1:5" ht="15.75" customHeight="1">
      <c r="A42" s="116">
        <v>45818</v>
      </c>
      <c r="B42" s="117" t="s">
        <v>27</v>
      </c>
      <c r="C42" s="86">
        <v>96</v>
      </c>
      <c r="D42" s="119"/>
      <c r="E42" s="111">
        <v>296</v>
      </c>
    </row>
    <row r="43" spans="1:5" ht="15.75" customHeight="1">
      <c r="A43" s="116">
        <v>45819</v>
      </c>
      <c r="B43" s="117" t="s">
        <v>28</v>
      </c>
      <c r="C43" s="86">
        <v>4</v>
      </c>
      <c r="D43" s="119"/>
      <c r="E43" s="111">
        <v>292</v>
      </c>
    </row>
    <row r="44" spans="1:5" ht="15.75" customHeight="1">
      <c r="A44" s="116">
        <v>45820</v>
      </c>
      <c r="B44" s="117" t="s">
        <v>29</v>
      </c>
      <c r="C44" s="86">
        <v>19</v>
      </c>
      <c r="D44" s="119"/>
      <c r="E44" s="111">
        <v>273</v>
      </c>
    </row>
    <row r="45" spans="1:5" ht="15.75" customHeight="1">
      <c r="A45" s="116">
        <v>45821</v>
      </c>
      <c r="B45" s="117" t="s">
        <v>11</v>
      </c>
      <c r="C45" s="86">
        <v>19</v>
      </c>
      <c r="D45" s="119"/>
      <c r="E45" s="111">
        <v>254</v>
      </c>
    </row>
    <row r="46" spans="1:5" ht="15.75" customHeight="1">
      <c r="A46" s="116">
        <v>45822</v>
      </c>
      <c r="B46" s="117" t="s">
        <v>11</v>
      </c>
      <c r="C46" s="86">
        <v>41</v>
      </c>
      <c r="D46" s="119"/>
      <c r="E46" s="111">
        <v>213</v>
      </c>
    </row>
    <row r="47" spans="1:5" ht="15.75" customHeight="1">
      <c r="A47" s="116">
        <v>45823</v>
      </c>
      <c r="B47" s="117" t="s">
        <v>11</v>
      </c>
      <c r="C47" s="86">
        <v>4</v>
      </c>
      <c r="D47" s="119"/>
      <c r="E47" s="111">
        <v>209</v>
      </c>
    </row>
    <row r="48" spans="1:5" ht="15.75" customHeight="1">
      <c r="A48" s="116"/>
      <c r="B48" s="117" t="s">
        <v>14</v>
      </c>
      <c r="C48" s="86">
        <v>76</v>
      </c>
      <c r="D48" s="87">
        <v>280</v>
      </c>
      <c r="E48" s="111">
        <v>413</v>
      </c>
    </row>
    <row r="49" spans="1:5" ht="15.75" customHeight="1">
      <c r="A49" s="116">
        <v>45825</v>
      </c>
      <c r="B49" s="117" t="s">
        <v>9</v>
      </c>
      <c r="C49" s="86">
        <v>28</v>
      </c>
      <c r="D49" s="119"/>
      <c r="E49" s="111">
        <v>385</v>
      </c>
    </row>
    <row r="50" spans="1:5" ht="15.75" customHeight="1">
      <c r="A50" s="116">
        <v>45827</v>
      </c>
      <c r="B50" s="117" t="s">
        <v>30</v>
      </c>
      <c r="C50" s="86">
        <v>33</v>
      </c>
      <c r="D50" s="119"/>
      <c r="E50" s="111">
        <v>352</v>
      </c>
    </row>
    <row r="51" spans="1:5" ht="15.75" customHeight="1">
      <c r="A51" s="116">
        <v>45828</v>
      </c>
      <c r="B51" s="117" t="s">
        <v>31</v>
      </c>
      <c r="C51" s="86">
        <v>4</v>
      </c>
      <c r="D51" s="119"/>
      <c r="E51" s="111">
        <v>348</v>
      </c>
    </row>
    <row r="52" spans="1:5" ht="15.75" customHeight="1">
      <c r="A52" s="116">
        <v>45829</v>
      </c>
      <c r="B52" s="117" t="s">
        <v>32</v>
      </c>
      <c r="C52" s="86">
        <v>9</v>
      </c>
      <c r="D52" s="119"/>
      <c r="E52" s="111">
        <v>339</v>
      </c>
    </row>
    <row r="53" spans="1:5" ht="15.75" customHeight="1">
      <c r="A53" s="116">
        <v>45830</v>
      </c>
      <c r="B53" s="117" t="s">
        <v>23</v>
      </c>
      <c r="C53" s="86">
        <v>5</v>
      </c>
      <c r="D53" s="119"/>
      <c r="E53" s="111">
        <v>334</v>
      </c>
    </row>
    <row r="54" spans="1:5" ht="15.75" customHeight="1">
      <c r="A54" s="116">
        <v>45831</v>
      </c>
      <c r="B54" s="117" t="s">
        <v>32</v>
      </c>
      <c r="C54" s="86">
        <v>5</v>
      </c>
      <c r="D54" s="119"/>
      <c r="E54" s="111">
        <v>329</v>
      </c>
    </row>
    <row r="55" spans="1:5" ht="15.75" customHeight="1">
      <c r="A55" s="116"/>
      <c r="B55" s="117" t="s">
        <v>14</v>
      </c>
      <c r="C55" s="86">
        <v>38</v>
      </c>
      <c r="D55" s="87">
        <v>122</v>
      </c>
      <c r="E55" s="111">
        <v>413</v>
      </c>
    </row>
    <row r="56" spans="1:5" ht="15.75" customHeight="1">
      <c r="A56" s="153">
        <v>45832</v>
      </c>
      <c r="B56" t="s">
        <v>11</v>
      </c>
      <c r="C56" s="86">
        <v>14</v>
      </c>
      <c r="E56" s="121">
        <v>399</v>
      </c>
    </row>
    <row r="57" spans="1:5" ht="15.75" customHeight="1">
      <c r="A57" s="153">
        <v>45833</v>
      </c>
      <c r="B57" t="s">
        <v>11</v>
      </c>
      <c r="C57" s="86">
        <v>19</v>
      </c>
      <c r="E57" s="122">
        <v>380</v>
      </c>
    </row>
    <row r="58" spans="1:5" ht="15.75" customHeight="1">
      <c r="A58" s="153">
        <v>45834</v>
      </c>
      <c r="B58" t="s">
        <v>11</v>
      </c>
      <c r="C58" s="86">
        <v>4</v>
      </c>
      <c r="E58" s="121">
        <v>376</v>
      </c>
    </row>
    <row r="59" spans="1:5" ht="15.75" customHeight="1">
      <c r="A59" s="153">
        <v>45835</v>
      </c>
      <c r="B59" t="s">
        <v>11</v>
      </c>
      <c r="C59" s="86">
        <v>14</v>
      </c>
      <c r="E59" s="121">
        <v>362</v>
      </c>
    </row>
    <row r="60" spans="1:5" ht="15.75" customHeight="1">
      <c r="A60" s="153">
        <v>45836</v>
      </c>
      <c r="B60" t="s">
        <v>11</v>
      </c>
      <c r="C60" s="86">
        <v>4</v>
      </c>
      <c r="E60" s="121">
        <v>358</v>
      </c>
    </row>
    <row r="61" spans="1:5" ht="15.75" customHeight="1">
      <c r="A61" s="153">
        <v>45837</v>
      </c>
      <c r="B61" t="s">
        <v>16</v>
      </c>
      <c r="C61" s="86">
        <v>14</v>
      </c>
      <c r="E61" s="121">
        <v>344</v>
      </c>
    </row>
    <row r="62" spans="1:5" ht="15.75" customHeight="1">
      <c r="B62" t="s">
        <v>14</v>
      </c>
      <c r="C62" s="86">
        <v>38</v>
      </c>
      <c r="D62" s="87">
        <v>146</v>
      </c>
      <c r="E62" s="121">
        <v>452</v>
      </c>
    </row>
    <row r="64" spans="1:5" s="85" customFormat="1" ht="15.75" customHeight="1">
      <c r="A64" s="85" t="s">
        <v>33</v>
      </c>
      <c r="C64" s="123"/>
      <c r="D64" s="124"/>
      <c r="E64" s="122">
        <v>452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5546875" defaultRowHeight="15.75" customHeight="1"/>
  <cols>
    <col min="3" max="3" width="14.44140625" customWidth="1"/>
  </cols>
  <sheetData>
    <row r="1" spans="1:3" ht="15.75" customHeight="1">
      <c r="A1" s="84" t="s">
        <v>34</v>
      </c>
      <c r="B1" s="84" t="s">
        <v>35</v>
      </c>
      <c r="C1" s="84" t="s">
        <v>36</v>
      </c>
    </row>
    <row r="2" spans="1:3" ht="15.75" customHeight="1">
      <c r="A2" s="84" t="s">
        <v>37</v>
      </c>
      <c r="B2" s="84">
        <v>100</v>
      </c>
      <c r="C2" s="84">
        <v>10</v>
      </c>
    </row>
    <row r="3" spans="1:3" ht="15.75" customHeight="1">
      <c r="A3" s="84" t="s">
        <v>38</v>
      </c>
      <c r="B3" s="84">
        <v>50</v>
      </c>
      <c r="C3" s="84">
        <v>1</v>
      </c>
    </row>
    <row r="4" spans="1:3" ht="15.75" customHeight="1">
      <c r="A4" s="84" t="s">
        <v>39</v>
      </c>
      <c r="B4" s="84">
        <v>9</v>
      </c>
      <c r="C4" s="84">
        <v>1</v>
      </c>
    </row>
    <row r="5" spans="1:3" ht="15.75" customHeight="1">
      <c r="B5" s="84">
        <v>159</v>
      </c>
      <c r="C5" s="84">
        <v>12</v>
      </c>
    </row>
    <row r="6" spans="1:3" ht="15.75" customHeight="1">
      <c r="B6" s="84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5546875" defaultRowHeight="15.75" customHeight="1"/>
  <cols>
    <col min="1" max="1" width="6.109375" customWidth="1"/>
    <col min="2" max="3" width="8.88671875" customWidth="1"/>
    <col min="4" max="4" width="8.88671875" hidden="1" customWidth="1"/>
    <col min="5" max="5" width="8.88671875" customWidth="1"/>
    <col min="6" max="6" width="8.88671875" hidden="1" customWidth="1"/>
    <col min="7" max="9" width="8.88671875" customWidth="1"/>
    <col min="10" max="10" width="8.88671875" hidden="1" customWidth="1"/>
    <col min="11" max="12" width="8.88671875" customWidth="1"/>
    <col min="13" max="13" width="6.109375" hidden="1" customWidth="1"/>
  </cols>
  <sheetData>
    <row r="1" spans="1:13" ht="12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spans="1:13" ht="21" customHeight="1">
      <c r="A2" s="3"/>
      <c r="B2" s="125" t="s">
        <v>40</v>
      </c>
      <c r="C2" s="126"/>
      <c r="D2" s="126"/>
      <c r="E2" s="126"/>
      <c r="F2" s="126"/>
      <c r="G2" s="126"/>
      <c r="H2" s="126"/>
      <c r="I2" s="127" t="s">
        <v>41</v>
      </c>
      <c r="J2" s="126"/>
      <c r="K2" s="126"/>
      <c r="L2" s="126"/>
      <c r="M2" s="3"/>
    </row>
    <row r="3" spans="1:13" ht="16.5" customHeight="1">
      <c r="A3" s="4"/>
      <c r="B3" s="151" t="s">
        <v>42</v>
      </c>
      <c r="C3" s="126"/>
      <c r="D3" s="126"/>
      <c r="E3" s="126"/>
      <c r="F3" s="126"/>
      <c r="G3" s="126"/>
      <c r="H3" s="5"/>
      <c r="I3" s="128" t="s">
        <v>43</v>
      </c>
      <c r="J3" s="126"/>
      <c r="K3" s="126"/>
      <c r="L3" s="126"/>
      <c r="M3" s="64"/>
    </row>
    <row r="4" spans="1:13" ht="10.5" customHeight="1">
      <c r="A4" s="4"/>
      <c r="B4" s="126"/>
      <c r="C4" s="126"/>
      <c r="D4" s="126"/>
      <c r="E4" s="126"/>
      <c r="F4" s="126"/>
      <c r="G4" s="126"/>
      <c r="H4" s="5"/>
      <c r="I4" s="152" t="s">
        <v>44</v>
      </c>
      <c r="J4" s="126"/>
      <c r="K4" s="126"/>
      <c r="L4" s="126"/>
      <c r="M4" s="126"/>
    </row>
    <row r="5" spans="1:13" ht="13.2">
      <c r="A5" s="4"/>
      <c r="B5" s="151" t="s">
        <v>45</v>
      </c>
      <c r="C5" s="126"/>
      <c r="D5" s="126"/>
      <c r="E5" s="126"/>
      <c r="F5" s="126"/>
      <c r="G5" s="126"/>
      <c r="H5" s="5"/>
      <c r="I5" s="126"/>
      <c r="J5" s="126"/>
      <c r="K5" s="126"/>
      <c r="L5" s="126"/>
      <c r="M5" s="126"/>
    </row>
    <row r="6" spans="1:13" ht="23.25" customHeight="1">
      <c r="A6" s="6"/>
      <c r="B6" s="126"/>
      <c r="C6" s="126"/>
      <c r="D6" s="126"/>
      <c r="E6" s="126"/>
      <c r="F6" s="126"/>
      <c r="G6" s="126"/>
      <c r="H6" s="7"/>
      <c r="I6" s="1"/>
      <c r="J6" s="1"/>
      <c r="K6" s="1"/>
      <c r="L6" s="1"/>
      <c r="M6" s="1"/>
    </row>
    <row r="7" spans="1:13" ht="9" customHeight="1">
      <c r="A7" s="8"/>
      <c r="B7" s="9"/>
      <c r="C7" s="9"/>
      <c r="D7" s="9"/>
      <c r="E7" s="9"/>
      <c r="F7" s="10"/>
      <c r="G7" s="11"/>
      <c r="H7" s="10"/>
      <c r="I7" s="10"/>
      <c r="J7" s="10"/>
      <c r="K7" s="10"/>
      <c r="L7" s="10"/>
      <c r="M7" s="10"/>
    </row>
    <row r="8" spans="1:13" ht="18" customHeight="1">
      <c r="A8" s="12"/>
      <c r="B8" s="13" t="s">
        <v>46</v>
      </c>
      <c r="C8" s="14"/>
      <c r="D8" s="14"/>
      <c r="E8" s="14"/>
      <c r="F8" s="10"/>
      <c r="G8" s="10"/>
      <c r="H8" s="10"/>
      <c r="I8" s="8"/>
      <c r="J8" s="129" t="s">
        <v>47</v>
      </c>
      <c r="K8" s="126"/>
      <c r="L8" s="65">
        <v>1000</v>
      </c>
      <c r="M8" s="10"/>
    </row>
    <row r="9" spans="1:13" ht="18" customHeight="1">
      <c r="A9" s="12"/>
      <c r="B9" s="14"/>
      <c r="C9" s="14"/>
      <c r="D9" s="14"/>
      <c r="E9" s="14"/>
      <c r="F9" s="10"/>
      <c r="G9" s="10"/>
      <c r="H9" s="10"/>
      <c r="I9" s="66"/>
      <c r="J9" s="10"/>
      <c r="K9" s="10"/>
      <c r="L9" s="10"/>
      <c r="M9" s="10"/>
    </row>
    <row r="10" spans="1:13" ht="18" hidden="1" customHeight="1">
      <c r="A10" s="10"/>
      <c r="B10" s="15"/>
      <c r="C10" s="15"/>
      <c r="D10" s="15"/>
      <c r="E10" s="15"/>
      <c r="F10" s="10"/>
      <c r="G10" s="10"/>
      <c r="H10" s="10"/>
      <c r="I10" s="66"/>
      <c r="J10" s="10"/>
      <c r="K10" s="10"/>
      <c r="L10" s="10"/>
      <c r="M10" s="10"/>
    </row>
    <row r="11" spans="1:13" ht="12" hidden="1" customHeight="1">
      <c r="A11" s="8"/>
      <c r="B11" s="16"/>
      <c r="C11" s="16"/>
      <c r="D11" s="17"/>
      <c r="E11" s="8"/>
      <c r="F11" s="8"/>
      <c r="G11" s="8"/>
      <c r="H11" s="18"/>
      <c r="I11" s="67"/>
      <c r="J11" s="67"/>
      <c r="K11" s="67"/>
      <c r="L11" s="68"/>
      <c r="M11" s="8"/>
    </row>
    <row r="12" spans="1:13" ht="18" hidden="1" customHeight="1">
      <c r="A12" s="8"/>
      <c r="B12" s="8"/>
      <c r="C12" s="8"/>
      <c r="D12" s="148" t="str">
        <f>IFERROR(__xludf.DUMMYFUNCTION("SPARKLINE(D17,{""charttype"",""column"";""ymin"", 0; ""ymax"",MAX(D17:E17);""firstcolor"",""#334960""})"),"")</f>
        <v/>
      </c>
      <c r="E12" s="150" t="str">
        <f>IFERROR(__xludf.DUMMYFUNCTION("SPARKLINE(E17,{""charttype"",""column"";""ymin"", 0; ""ymax"",max(D17:E17);""firstcolor"",""#f46524""})"),"")</f>
        <v/>
      </c>
      <c r="F12" s="8"/>
      <c r="G12" s="8"/>
      <c r="H12" s="19"/>
      <c r="I12" s="69"/>
      <c r="J12" s="69"/>
      <c r="K12" s="69"/>
      <c r="L12" s="70"/>
      <c r="M12" s="8"/>
    </row>
    <row r="13" spans="1:13" ht="18" hidden="1" customHeight="1">
      <c r="A13" s="8"/>
      <c r="B13" s="8"/>
      <c r="C13" s="20"/>
      <c r="D13" s="149"/>
      <c r="E13" s="126"/>
      <c r="F13" s="8"/>
      <c r="G13" s="8"/>
      <c r="H13" s="19"/>
      <c r="I13" s="130" t="str">
        <f>IFERROR(E17/D17-1,"")</f>
        <v/>
      </c>
      <c r="J13" s="126"/>
      <c r="K13" s="126"/>
      <c r="L13" s="70"/>
      <c r="M13" s="71"/>
    </row>
    <row r="14" spans="1:13" ht="24" hidden="1" customHeight="1">
      <c r="A14" s="8"/>
      <c r="B14" s="8"/>
      <c r="C14" s="20"/>
      <c r="D14" s="149"/>
      <c r="E14" s="126"/>
      <c r="F14" s="8"/>
      <c r="G14" s="8"/>
      <c r="H14" s="19"/>
      <c r="I14" s="131" t="str">
        <f>IF(I13&lt;0,"Decrease in total savings","Increase in total savings")</f>
        <v>Increase in total savings</v>
      </c>
      <c r="J14" s="132"/>
      <c r="K14" s="132"/>
      <c r="L14" s="70"/>
      <c r="M14" s="72"/>
    </row>
    <row r="15" spans="1:13" ht="39.75" hidden="1" customHeight="1">
      <c r="A15" s="8"/>
      <c r="B15" s="8"/>
      <c r="C15" s="20"/>
      <c r="D15" s="149"/>
      <c r="E15" s="126"/>
      <c r="F15" s="8"/>
      <c r="G15" s="20"/>
      <c r="H15" s="19"/>
      <c r="I15" s="133">
        <f>IFERROR(E17-D17,0)</f>
        <v>0</v>
      </c>
      <c r="J15" s="126"/>
      <c r="K15" s="126"/>
      <c r="L15" s="70"/>
      <c r="M15" s="72"/>
    </row>
    <row r="16" spans="1:13" ht="18" hidden="1" customHeight="1">
      <c r="A16" s="8"/>
      <c r="B16" s="16"/>
      <c r="C16" s="16"/>
      <c r="D16" s="21" t="s">
        <v>48</v>
      </c>
      <c r="E16" s="22" t="s">
        <v>49</v>
      </c>
      <c r="F16" s="16"/>
      <c r="G16" s="23"/>
      <c r="H16" s="19"/>
      <c r="I16" s="134" t="str">
        <f>IF(J15&lt;0,"Spent this month","Saved this month")</f>
        <v>Saved this month</v>
      </c>
      <c r="J16" s="126"/>
      <c r="K16" s="126"/>
      <c r="L16" s="70"/>
      <c r="M16" s="73"/>
    </row>
    <row r="17" spans="1:13" ht="18" hidden="1" customHeight="1">
      <c r="A17" s="8"/>
      <c r="B17" s="8"/>
      <c r="C17" s="8"/>
      <c r="D17" s="24">
        <f>IF(ISBLANK(L8),0,L8)</f>
        <v>1000</v>
      </c>
      <c r="E17" s="25" t="e">
        <f>D17+(I22-C22)</f>
        <v>#REF!</v>
      </c>
      <c r="F17" s="8"/>
      <c r="G17" s="20"/>
      <c r="H17" s="19"/>
      <c r="I17" s="135"/>
      <c r="J17" s="126"/>
      <c r="K17" s="126"/>
      <c r="L17" s="70"/>
      <c r="M17" s="8"/>
    </row>
    <row r="18" spans="1:13" ht="12" hidden="1" customHeight="1">
      <c r="A18" s="8"/>
      <c r="B18" s="26"/>
      <c r="C18" s="26"/>
      <c r="D18" s="26"/>
      <c r="E18" s="26"/>
      <c r="F18" s="26"/>
      <c r="G18" s="8"/>
      <c r="H18" s="27"/>
      <c r="I18" s="74"/>
      <c r="J18" s="75"/>
      <c r="K18" s="74"/>
      <c r="L18" s="76"/>
      <c r="M18" s="8"/>
    </row>
    <row r="19" spans="1:13" ht="24" hidden="1" customHeight="1">
      <c r="A19" s="8"/>
      <c r="B19" s="26"/>
      <c r="C19" s="26"/>
      <c r="D19" s="26"/>
      <c r="E19" s="26"/>
      <c r="F19" s="26"/>
      <c r="G19" s="8"/>
      <c r="H19" s="8"/>
      <c r="I19" s="8"/>
      <c r="J19" s="9"/>
      <c r="K19" s="8"/>
      <c r="L19" s="8"/>
      <c r="M19" s="8"/>
    </row>
    <row r="20" spans="1:13" ht="24" hidden="1" customHeight="1">
      <c r="A20" s="28"/>
      <c r="B20" s="136" t="s">
        <v>50</v>
      </c>
      <c r="C20" s="126"/>
      <c r="D20" s="126"/>
      <c r="E20" s="126"/>
      <c r="F20" s="126"/>
      <c r="G20" s="28"/>
      <c r="H20" s="29" t="s">
        <v>51</v>
      </c>
      <c r="I20" s="29"/>
      <c r="J20" s="77"/>
      <c r="K20" s="28"/>
      <c r="L20" s="28"/>
      <c r="M20" s="28"/>
    </row>
    <row r="21" spans="1:13" ht="19.5" hidden="1" customHeight="1">
      <c r="A21" s="30"/>
      <c r="B21" s="31" t="s">
        <v>52</v>
      </c>
      <c r="C21" s="32">
        <f>D26</f>
        <v>0</v>
      </c>
      <c r="D21" s="137" t="str">
        <f>IFERROR(__xludf.DUMMYFUNCTION("SPARKLINE(C21,{""charttype"",""bar"";""max"",max(C21:C22);""color1"",""#AEB7C0""})"),"")</f>
        <v/>
      </c>
      <c r="E21" s="126"/>
      <c r="F21" s="126"/>
      <c r="G21" s="30"/>
      <c r="H21" s="31" t="s">
        <v>52</v>
      </c>
      <c r="I21" s="32">
        <f>J26</f>
        <v>0</v>
      </c>
      <c r="J21" s="137" t="str">
        <f>IFERROR(__xludf.DUMMYFUNCTION("SPARKLINE(I21,{""charttype"",""bar"";""max"",max(I21:I22);""color1"",""#AEB7C0""})"),"")</f>
        <v/>
      </c>
      <c r="K21" s="126"/>
      <c r="L21" s="126"/>
      <c r="M21" s="30"/>
    </row>
    <row r="22" spans="1:13" ht="19.5" customHeight="1">
      <c r="A22" s="26"/>
      <c r="B22" s="33" t="s">
        <v>50</v>
      </c>
      <c r="C22" s="34" t="e">
        <f>E26</f>
        <v>#REF!</v>
      </c>
      <c r="D22" s="138" t="str">
        <f>IFERROR(__xludf.DUMMYFUNCTION("SPARKLINE(C22,{""charttype"",""bar"";""max"",max(C21:C22);""color1"",""#334960""})"),"")</f>
        <v/>
      </c>
      <c r="E22" s="126"/>
      <c r="F22" s="126"/>
      <c r="G22" s="26"/>
      <c r="H22" s="33" t="s">
        <v>51</v>
      </c>
      <c r="I22" s="34" t="e">
        <f>K26</f>
        <v>#REF!</v>
      </c>
      <c r="J22" s="138" t="str">
        <f>IFERROR(__xludf.DUMMYFUNCTION("SPARKLINE(I22,{""charttype"",""bar"";""max"",max(I21:I22);""color1"",""#334960""})"),"")</f>
        <v/>
      </c>
      <c r="K22" s="126"/>
      <c r="L22" s="126"/>
      <c r="M22" s="26"/>
    </row>
    <row r="23" spans="1:13" ht="30" customHeight="1">
      <c r="A23" s="8"/>
      <c r="B23" s="35"/>
      <c r="C23" s="36"/>
      <c r="D23" s="139"/>
      <c r="E23" s="126"/>
      <c r="F23" s="126"/>
      <c r="G23" s="8"/>
      <c r="H23" s="35"/>
      <c r="I23" s="36"/>
      <c r="J23" s="139"/>
      <c r="K23" s="126"/>
      <c r="L23" s="126"/>
      <c r="M23" s="26"/>
    </row>
    <row r="24" spans="1:13" ht="29.25" customHeight="1">
      <c r="A24" s="37"/>
      <c r="B24" s="140" t="s">
        <v>50</v>
      </c>
      <c r="C24" s="126"/>
      <c r="D24" s="38"/>
      <c r="E24" s="38"/>
      <c r="F24" s="38"/>
      <c r="G24" s="39"/>
      <c r="H24" s="40" t="s">
        <v>51</v>
      </c>
      <c r="I24" s="78"/>
      <c r="J24" s="38"/>
      <c r="K24" s="38"/>
      <c r="L24" s="38"/>
      <c r="M24" s="37"/>
    </row>
    <row r="25" spans="1:13" ht="19.5" customHeight="1">
      <c r="A25" s="41"/>
      <c r="B25" s="42"/>
      <c r="C25" s="43"/>
      <c r="D25" s="42" t="s">
        <v>52</v>
      </c>
      <c r="E25" s="42" t="s">
        <v>53</v>
      </c>
      <c r="F25" s="42" t="s">
        <v>54</v>
      </c>
      <c r="G25" s="44"/>
      <c r="H25" s="45"/>
      <c r="I25" s="79"/>
      <c r="J25" s="42" t="s">
        <v>52</v>
      </c>
      <c r="K25" s="42" t="s">
        <v>53</v>
      </c>
      <c r="M25" s="42" t="s">
        <v>54</v>
      </c>
    </row>
    <row r="26" spans="1:13" ht="17.25" customHeight="1">
      <c r="A26" s="46"/>
      <c r="B26" s="47" t="s">
        <v>55</v>
      </c>
      <c r="C26" s="47"/>
      <c r="D26" s="48">
        <f t="shared" ref="D26:F26" si="0">SUM(D27:D44)</f>
        <v>0</v>
      </c>
      <c r="E26" s="48" t="e">
        <f t="shared" si="0"/>
        <v>#REF!</v>
      </c>
      <c r="F26" s="49" t="e">
        <f t="shared" si="0"/>
        <v>#REF!</v>
      </c>
      <c r="G26" s="50"/>
      <c r="H26" s="51" t="s">
        <v>55</v>
      </c>
      <c r="I26" s="80"/>
      <c r="J26" s="48">
        <f t="shared" ref="J26:K26" si="1">SUM(J27:J44)</f>
        <v>0</v>
      </c>
      <c r="K26" s="48" t="e">
        <f t="shared" si="1"/>
        <v>#REF!</v>
      </c>
      <c r="M26" s="49">
        <f>SUM(L27:L44)</f>
        <v>0</v>
      </c>
    </row>
    <row r="27" spans="1:13" ht="18" hidden="1" customHeight="1">
      <c r="A27" s="52"/>
      <c r="B27" s="141"/>
      <c r="C27" s="142"/>
      <c r="D27" s="53"/>
      <c r="E27" s="54" t="str">
        <f>IF(ISBLANK($B27),"",SUMIF(#REF!,$B27,Transactions!$C:$C))</f>
        <v/>
      </c>
      <c r="F27" s="55" t="str">
        <f t="shared" ref="F27:F41" si="2">IF(ISBLANK($B27),"",D27-E27)</f>
        <v/>
      </c>
      <c r="G27" s="56"/>
      <c r="H27" s="143"/>
      <c r="I27" s="144"/>
      <c r="J27" s="81"/>
      <c r="K27" s="54" t="str">
        <f>IF(ISBLANK($H27),"",SUMIF(#REF!,$H27,Transactions!$D:$D))</f>
        <v/>
      </c>
      <c r="M27" s="55" t="str">
        <f t="shared" ref="M27:M33" si="3">IF(ISBLANK($H27),"",K27-J27)</f>
        <v/>
      </c>
    </row>
    <row r="28" spans="1:13" ht="18" customHeight="1">
      <c r="A28" s="52"/>
      <c r="B28" s="145" t="s">
        <v>56</v>
      </c>
      <c r="C28" s="146"/>
      <c r="D28" s="57">
        <v>0</v>
      </c>
      <c r="E28" s="54" t="e">
        <f>IF(ISBLANK($B28),"",SUMIF(#REF!,$B28,Transactions!$C:$C))</f>
        <v>#REF!</v>
      </c>
      <c r="F28" s="58" t="e">
        <f t="shared" si="2"/>
        <v>#REF!</v>
      </c>
      <c r="G28" s="56"/>
      <c r="H28" s="145" t="s">
        <v>57</v>
      </c>
      <c r="I28" s="146"/>
      <c r="J28" s="57">
        <v>0</v>
      </c>
      <c r="K28" s="54" t="e">
        <f>IF(ISBLANK($H28),"",SUMIF(#REF!,$H28,Transactions!$D:$D))</f>
        <v>#REF!</v>
      </c>
      <c r="M28" s="58" t="e">
        <f t="shared" si="3"/>
        <v>#REF!</v>
      </c>
    </row>
    <row r="29" spans="1:13" ht="18" customHeight="1">
      <c r="A29" s="52"/>
      <c r="B29" s="145" t="s">
        <v>58</v>
      </c>
      <c r="C29" s="146"/>
      <c r="D29" s="57">
        <v>0</v>
      </c>
      <c r="E29" s="54" t="e">
        <f>IF(ISBLANK($B29),"",SUMIF(#REF!,$B29,Transactions!$C:$C))</f>
        <v>#REF!</v>
      </c>
      <c r="F29" s="58" t="e">
        <f t="shared" si="2"/>
        <v>#REF!</v>
      </c>
      <c r="G29" s="56"/>
      <c r="H29" s="145" t="s">
        <v>59</v>
      </c>
      <c r="I29" s="146"/>
      <c r="J29" s="57">
        <v>0</v>
      </c>
      <c r="K29" s="54" t="e">
        <f>IF(ISBLANK($H29),"",SUMIF(#REF!,$H29,Transactions!$D:$D))</f>
        <v>#REF!</v>
      </c>
      <c r="M29" s="58" t="e">
        <f t="shared" si="3"/>
        <v>#REF!</v>
      </c>
    </row>
    <row r="30" spans="1:13" ht="18" customHeight="1">
      <c r="A30" s="26"/>
      <c r="B30" s="145" t="s">
        <v>60</v>
      </c>
      <c r="C30" s="146"/>
      <c r="D30" s="57">
        <v>0</v>
      </c>
      <c r="E30" s="54" t="e">
        <f>IF(ISBLANK($B30),"",SUMIF(#REF!,$B30,Transactions!$C:$C))</f>
        <v>#REF!</v>
      </c>
      <c r="F30" s="58" t="e">
        <f t="shared" si="2"/>
        <v>#REF!</v>
      </c>
      <c r="G30" s="59"/>
      <c r="H30" s="145" t="s">
        <v>61</v>
      </c>
      <c r="I30" s="146"/>
      <c r="J30" s="57">
        <v>0</v>
      </c>
      <c r="K30" s="54" t="e">
        <f>IF(ISBLANK($H30),"",SUMIF(#REF!,$H30,Transactions!$D:$D))</f>
        <v>#REF!</v>
      </c>
      <c r="M30" s="58" t="e">
        <f t="shared" si="3"/>
        <v>#REF!</v>
      </c>
    </row>
    <row r="31" spans="1:13" ht="18" customHeight="1">
      <c r="A31" s="26"/>
      <c r="B31" s="145" t="s">
        <v>62</v>
      </c>
      <c r="C31" s="146"/>
      <c r="D31" s="57">
        <v>0</v>
      </c>
      <c r="E31" s="54" t="e">
        <f>IF(ISBLANK($B31),"",SUMIF(#REF!,$B31,Transactions!$C:$C))</f>
        <v>#REF!</v>
      </c>
      <c r="F31" s="58" t="e">
        <f t="shared" si="2"/>
        <v>#REF!</v>
      </c>
      <c r="G31" s="59"/>
      <c r="H31" s="145" t="s">
        <v>63</v>
      </c>
      <c r="I31" s="146"/>
      <c r="J31" s="57">
        <v>0</v>
      </c>
      <c r="K31" s="54" t="e">
        <f>IF(ISBLANK($H31),"",SUMIF(#REF!,$H31,Transactions!$D:$D))</f>
        <v>#REF!</v>
      </c>
      <c r="M31" s="58" t="e">
        <f t="shared" si="3"/>
        <v>#REF!</v>
      </c>
    </row>
    <row r="32" spans="1:13" ht="18" customHeight="1">
      <c r="A32" s="26"/>
      <c r="B32" s="145" t="s">
        <v>64</v>
      </c>
      <c r="C32" s="146"/>
      <c r="D32" s="57">
        <v>0</v>
      </c>
      <c r="E32" s="54" t="e">
        <f>IF(ISBLANK($B32),"",SUMIF(#REF!,$B32,Transactions!$C:$C))</f>
        <v>#REF!</v>
      </c>
      <c r="F32" s="58" t="e">
        <f t="shared" si="2"/>
        <v>#REF!</v>
      </c>
      <c r="G32" s="59"/>
      <c r="H32" s="145" t="s">
        <v>65</v>
      </c>
      <c r="I32" s="146"/>
      <c r="J32" s="57">
        <v>0</v>
      </c>
      <c r="K32" s="54" t="e">
        <f>IF(ISBLANK($H32),"",SUMIF(#REF!,$H32,Transactions!$D:$D))</f>
        <v>#REF!</v>
      </c>
      <c r="M32" s="58" t="e">
        <f t="shared" si="3"/>
        <v>#REF!</v>
      </c>
    </row>
    <row r="33" spans="1:13" ht="18" customHeight="1">
      <c r="A33" s="26"/>
      <c r="B33" s="145" t="s">
        <v>66</v>
      </c>
      <c r="C33" s="146"/>
      <c r="D33" s="57">
        <v>0</v>
      </c>
      <c r="E33" s="54" t="e">
        <f>IF(ISBLANK($B33),"",SUMIF(#REF!,$B33,Transactions!$C:$C))</f>
        <v>#REF!</v>
      </c>
      <c r="F33" s="58" t="e">
        <f t="shared" si="2"/>
        <v>#REF!</v>
      </c>
      <c r="G33" s="59"/>
      <c r="H33" s="145" t="s">
        <v>67</v>
      </c>
      <c r="I33" s="146"/>
      <c r="J33" s="82">
        <v>0</v>
      </c>
      <c r="K33" s="54" t="e">
        <f>IF(ISBLANK($H33),"",SUMIF(#REF!,$H33,Transactions!$D:$D))</f>
        <v>#REF!</v>
      </c>
      <c r="M33" s="58" t="e">
        <f t="shared" si="3"/>
        <v>#REF!</v>
      </c>
    </row>
    <row r="34" spans="1:13" ht="18" customHeight="1">
      <c r="A34" s="26"/>
      <c r="B34" s="145" t="s">
        <v>68</v>
      </c>
      <c r="C34" s="146"/>
      <c r="D34" s="57">
        <v>0</v>
      </c>
      <c r="E34" s="54" t="e">
        <f>IF(ISBLANK($B34),"",SUMIF(#REF!,$B34,Transactions!$C:$C))</f>
        <v>#REF!</v>
      </c>
      <c r="F34" s="58" t="e">
        <f t="shared" si="2"/>
        <v>#REF!</v>
      </c>
      <c r="G34" s="60"/>
      <c r="H34" s="147"/>
      <c r="I34" s="146"/>
      <c r="J34" s="83"/>
      <c r="K34" s="54" t="str">
        <f>IF(ISBLANK($H34),"",SUMIF(#REF!,$H34,Transactions!$D:$D))</f>
        <v/>
      </c>
      <c r="L34" s="58" t="str">
        <f t="shared" ref="L34:L41" si="4">IF(ISBLANK($H34),"",K34-J34)</f>
        <v/>
      </c>
      <c r="M34" s="26"/>
    </row>
    <row r="35" spans="1:13" ht="18" customHeight="1">
      <c r="A35" s="26"/>
      <c r="B35" s="145" t="s">
        <v>69</v>
      </c>
      <c r="C35" s="146"/>
      <c r="D35" s="57">
        <v>0</v>
      </c>
      <c r="E35" s="54" t="e">
        <f>IF(ISBLANK($B35),"",SUMIF(#REF!,$B35,Transactions!$C:$C))</f>
        <v>#REF!</v>
      </c>
      <c r="F35" s="58" t="e">
        <f t="shared" si="2"/>
        <v>#REF!</v>
      </c>
      <c r="G35" s="59"/>
      <c r="H35" s="147"/>
      <c r="I35" s="146"/>
      <c r="J35" s="83"/>
      <c r="K35" s="54" t="str">
        <f>IF(ISBLANK($H35),"",SUMIF(#REF!,$H35,Transactions!$D:$D))</f>
        <v/>
      </c>
      <c r="L35" s="58" t="str">
        <f t="shared" si="4"/>
        <v/>
      </c>
      <c r="M35" s="26"/>
    </row>
    <row r="36" spans="1:13" ht="18" customHeight="1">
      <c r="A36" s="26"/>
      <c r="B36" s="145" t="s">
        <v>70</v>
      </c>
      <c r="C36" s="146"/>
      <c r="D36" s="57">
        <v>0</v>
      </c>
      <c r="E36" s="54" t="e">
        <f>IF(ISBLANK($B36),"",SUMIF(#REF!,$B36,Transactions!$C:$C))</f>
        <v>#REF!</v>
      </c>
      <c r="F36" s="58" t="e">
        <f t="shared" si="2"/>
        <v>#REF!</v>
      </c>
      <c r="G36" s="59"/>
      <c r="H36" s="147"/>
      <c r="I36" s="146"/>
      <c r="J36" s="83"/>
      <c r="K36" s="54" t="str">
        <f>IF(ISBLANK($H36),"",SUMIF(#REF!,$H36,Transactions!$D:$D))</f>
        <v/>
      </c>
      <c r="L36" s="58" t="str">
        <f t="shared" si="4"/>
        <v/>
      </c>
      <c r="M36" s="26"/>
    </row>
    <row r="37" spans="1:13" ht="18" customHeight="1">
      <c r="A37" s="26"/>
      <c r="B37" s="145" t="s">
        <v>71</v>
      </c>
      <c r="C37" s="146"/>
      <c r="D37" s="57">
        <v>0</v>
      </c>
      <c r="E37" s="54" t="e">
        <f>IF(ISBLANK($B37),"",SUMIF(#REF!,$B37,Transactions!$C:$C))</f>
        <v>#REF!</v>
      </c>
      <c r="F37" s="58" t="e">
        <f t="shared" si="2"/>
        <v>#REF!</v>
      </c>
      <c r="G37" s="59"/>
      <c r="H37" s="147"/>
      <c r="I37" s="146"/>
      <c r="J37" s="83"/>
      <c r="K37" s="54" t="str">
        <f>IF(ISBLANK($H37),"",SUMIF(#REF!,$H37,Transactions!$D:$D))</f>
        <v/>
      </c>
      <c r="L37" s="58" t="str">
        <f t="shared" si="4"/>
        <v/>
      </c>
      <c r="M37" s="26"/>
    </row>
    <row r="38" spans="1:13" ht="18" customHeight="1">
      <c r="A38" s="26"/>
      <c r="B38" s="145" t="s">
        <v>65</v>
      </c>
      <c r="C38" s="146"/>
      <c r="D38" s="57">
        <v>0</v>
      </c>
      <c r="E38" s="54" t="e">
        <f>IF(ISBLANK($B38),"",SUMIF(#REF!,$B38,Transactions!$C:$C))</f>
        <v>#REF!</v>
      </c>
      <c r="F38" s="58" t="e">
        <f t="shared" si="2"/>
        <v>#REF!</v>
      </c>
      <c r="G38" s="59"/>
      <c r="H38" s="147"/>
      <c r="I38" s="146"/>
      <c r="J38" s="83"/>
      <c r="K38" s="54" t="str">
        <f>IF(ISBLANK($H38),"",SUMIF(#REF!,$H38,Transactions!$D:$D))</f>
        <v/>
      </c>
      <c r="L38" s="58" t="str">
        <f t="shared" si="4"/>
        <v/>
      </c>
      <c r="M38" s="26"/>
    </row>
    <row r="39" spans="1:13" ht="18" customHeight="1">
      <c r="A39" s="26"/>
      <c r="B39" s="145" t="s">
        <v>72</v>
      </c>
      <c r="C39" s="146"/>
      <c r="D39" s="57">
        <v>0</v>
      </c>
      <c r="E39" s="54" t="e">
        <f>IF(ISBLANK($B39),"",SUMIF(#REF!,$B39,Transactions!$C:$C))</f>
        <v>#REF!</v>
      </c>
      <c r="F39" s="58" t="e">
        <f t="shared" si="2"/>
        <v>#REF!</v>
      </c>
      <c r="G39" s="59"/>
      <c r="H39" s="147"/>
      <c r="I39" s="146"/>
      <c r="J39" s="83"/>
      <c r="K39" s="54" t="str">
        <f>IF(ISBLANK($H39),"",SUMIF(#REF!,$H39,Transactions!$D:$D))</f>
        <v/>
      </c>
      <c r="L39" s="58" t="str">
        <f t="shared" si="4"/>
        <v/>
      </c>
      <c r="M39" s="26"/>
    </row>
    <row r="40" spans="1:13" ht="18" customHeight="1">
      <c r="A40" s="26"/>
      <c r="B40" s="145" t="s">
        <v>73</v>
      </c>
      <c r="C40" s="146"/>
      <c r="D40" s="61">
        <v>0</v>
      </c>
      <c r="E40" s="54" t="e">
        <f>IF(ISBLANK($B40),"",SUMIF(#REF!,$B40,Transactions!$C:$C))</f>
        <v>#REF!</v>
      </c>
      <c r="F40" s="58" t="e">
        <f t="shared" si="2"/>
        <v>#REF!</v>
      </c>
      <c r="G40" s="59"/>
      <c r="H40" s="147"/>
      <c r="I40" s="146"/>
      <c r="J40" s="83"/>
      <c r="K40" s="54" t="str">
        <f>IF(ISBLANK($H40),"",SUMIF(#REF!,$H40,Transactions!$D:$D))</f>
        <v/>
      </c>
      <c r="L40" s="58" t="str">
        <f t="shared" si="4"/>
        <v/>
      </c>
      <c r="M40" s="26"/>
    </row>
    <row r="41" spans="1:13" ht="18" customHeight="1">
      <c r="A41" s="26"/>
      <c r="B41" s="145" t="s">
        <v>74</v>
      </c>
      <c r="C41" s="146"/>
      <c r="D41" s="61">
        <v>0</v>
      </c>
      <c r="E41" s="54" t="e">
        <f>IF(ISBLANK($B41),"",SUMIF(#REF!,$B41,Transactions!$C:$C))</f>
        <v>#REF!</v>
      </c>
      <c r="F41" s="58" t="e">
        <f t="shared" si="2"/>
        <v>#REF!</v>
      </c>
      <c r="G41" s="59"/>
      <c r="H41" s="147"/>
      <c r="I41" s="146"/>
      <c r="J41" s="83"/>
      <c r="K41" s="54" t="str">
        <f>IF(ISBLANK($H41),"",SUMIF(#REF!,$H41,Transactions!$D:$D))</f>
        <v/>
      </c>
      <c r="L41" s="58" t="str">
        <f t="shared" si="4"/>
        <v/>
      </c>
      <c r="M41" s="26"/>
    </row>
    <row r="42" spans="1:13" ht="18" customHeight="1">
      <c r="A42" s="26"/>
      <c r="B42" s="62"/>
      <c r="C42" s="62"/>
      <c r="D42" s="61"/>
      <c r="E42" s="54"/>
      <c r="F42" s="58"/>
      <c r="G42" s="59"/>
      <c r="H42" s="63"/>
      <c r="I42" s="63"/>
      <c r="J42" s="83"/>
      <c r="K42" s="54"/>
      <c r="L42" s="58"/>
      <c r="M42" s="26"/>
    </row>
    <row r="43" spans="1:13" ht="18" customHeight="1">
      <c r="A43" s="26"/>
      <c r="B43" s="62"/>
      <c r="C43" s="62"/>
      <c r="D43" s="61"/>
      <c r="E43" s="54"/>
      <c r="F43" s="58"/>
      <c r="G43" s="59"/>
      <c r="H43" s="63"/>
      <c r="I43" s="63"/>
      <c r="J43" s="83"/>
      <c r="K43" s="54"/>
      <c r="L43" s="58"/>
      <c r="M43" s="26"/>
    </row>
    <row r="44" spans="1:13" ht="18" customHeight="1">
      <c r="A44" s="26"/>
      <c r="B44" s="145"/>
      <c r="C44" s="146"/>
      <c r="D44" s="57"/>
      <c r="E44" s="54" t="str">
        <f>IF(ISBLANK($B44),"",SUMIF(#REF!,$B44,Transactions!$C:$C))</f>
        <v/>
      </c>
      <c r="F44" s="58" t="str">
        <f>IF(ISBLANK($B44),"",D44-E44)</f>
        <v/>
      </c>
      <c r="G44" s="59"/>
      <c r="H44" s="147"/>
      <c r="I44" s="146"/>
      <c r="J44" s="83"/>
      <c r="K44" s="54" t="str">
        <f>IF(ISBLANK($H44),"",SUMIF(#REF!,$H44,Transactions!$D:$D))</f>
        <v/>
      </c>
      <c r="L44" s="58" t="str">
        <f>IF(ISBLANK($H44),"",K44-J44)</f>
        <v/>
      </c>
      <c r="M44" s="26"/>
    </row>
  </sheetData>
  <mergeCells count="54">
    <mergeCell ref="B41:C41"/>
    <mergeCell ref="H41:I41"/>
    <mergeCell ref="B44:C44"/>
    <mergeCell ref="H44:I44"/>
    <mergeCell ref="D12:D15"/>
    <mergeCell ref="E12:E15"/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H36:I36"/>
    <mergeCell ref="B37:C37"/>
    <mergeCell ref="H37:I37"/>
    <mergeCell ref="B32:C32"/>
    <mergeCell ref="H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B24:C24"/>
    <mergeCell ref="B27:C27"/>
    <mergeCell ref="H27:I27"/>
    <mergeCell ref="B28:C28"/>
    <mergeCell ref="H28:I28"/>
    <mergeCell ref="D21:F21"/>
    <mergeCell ref="J21:L21"/>
    <mergeCell ref="D22:F22"/>
    <mergeCell ref="J22:L22"/>
    <mergeCell ref="D23:F23"/>
    <mergeCell ref="J23:L23"/>
    <mergeCell ref="I14:K14"/>
    <mergeCell ref="I15:K15"/>
    <mergeCell ref="I16:K16"/>
    <mergeCell ref="I17:K17"/>
    <mergeCell ref="B20:F20"/>
    <mergeCell ref="B2:H2"/>
    <mergeCell ref="I2:L2"/>
    <mergeCell ref="I3:L3"/>
    <mergeCell ref="J8:K8"/>
    <mergeCell ref="I13:K13"/>
    <mergeCell ref="B3:G4"/>
    <mergeCell ref="I4:M5"/>
    <mergeCell ref="B5:G6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Osei, Emmanuel</cp:lastModifiedBy>
  <dcterms:created xsi:type="dcterms:W3CDTF">2025-04-03T17:41:00Z</dcterms:created>
  <dcterms:modified xsi:type="dcterms:W3CDTF">2025-09-24T02:14:33Z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D7607AE82F754A5AAFDAE3FC949B7FE4_13</vt:lpwstr>
  </property>
  <property fmtid="{D5CDD505-2E9C-101B-9397-08002B2CF9AE}" pid="3" name="KSOProductBuildVer">
    <vt:lpwstr>1033-12.2.0.21546</vt:lpwstr>
  </property>
</Properties>
</file>