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Entrapov loan application\Banda Nicholas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N23" i="1" l="1"/>
  <c r="O23" i="1"/>
  <c r="M23" i="1"/>
  <c r="M14" i="1"/>
  <c r="M15" i="1"/>
  <c r="N16" i="1"/>
  <c r="O16" i="1" s="1"/>
  <c r="M16" i="1"/>
  <c r="N20" i="1"/>
  <c r="O20" i="1" s="1"/>
  <c r="M20" i="1"/>
  <c r="L24" i="1"/>
  <c r="N9" i="1"/>
  <c r="M9" i="1"/>
  <c r="M24" i="1" l="1"/>
  <c r="O24" i="1"/>
  <c r="N24" i="1"/>
  <c r="P14" i="1"/>
  <c r="E24" i="1"/>
  <c r="F24" i="1"/>
  <c r="G24" i="1"/>
  <c r="H24" i="1"/>
  <c r="I24" i="1"/>
  <c r="J24" i="1"/>
  <c r="K24" i="1"/>
  <c r="D24" i="1"/>
  <c r="P23" i="1"/>
  <c r="P22" i="1"/>
  <c r="P17" i="1"/>
  <c r="P20" i="1"/>
  <c r="P15" i="1"/>
  <c r="E11" i="1"/>
  <c r="F11" i="1"/>
  <c r="G11" i="1"/>
  <c r="H11" i="1"/>
  <c r="I11" i="1"/>
  <c r="J11" i="1"/>
  <c r="K11" i="1"/>
  <c r="L11" i="1"/>
  <c r="M11" i="1"/>
  <c r="N11" i="1"/>
  <c r="O11" i="1"/>
  <c r="D11" i="1"/>
  <c r="P10" i="1"/>
  <c r="P9" i="1"/>
  <c r="P11" i="1" l="1"/>
  <c r="P16" i="1"/>
  <c r="P24" i="1" s="1"/>
  <c r="D27" i="1"/>
  <c r="D28" i="1" s="1"/>
  <c r="D25" i="1"/>
  <c r="O25" i="1"/>
  <c r="O27" i="1"/>
  <c r="O28" i="1" s="1"/>
  <c r="N25" i="1"/>
  <c r="N27" i="1"/>
  <c r="N28" i="1" s="1"/>
  <c r="L27" i="1"/>
  <c r="L28" i="1" s="1"/>
  <c r="L25" i="1"/>
  <c r="K27" i="1"/>
  <c r="K28" i="1" s="1"/>
  <c r="K25" i="1"/>
  <c r="J27" i="1"/>
  <c r="J28" i="1" s="1"/>
  <c r="J25" i="1"/>
  <c r="I27" i="1"/>
  <c r="I28" i="1" s="1"/>
  <c r="I25" i="1"/>
  <c r="H27" i="1"/>
  <c r="H28" i="1" s="1"/>
  <c r="H25" i="1"/>
  <c r="G27" i="1"/>
  <c r="G28" i="1" s="1"/>
  <c r="G25" i="1"/>
  <c r="F27" i="1"/>
  <c r="F28" i="1" s="1"/>
  <c r="F25" i="1"/>
  <c r="E27" i="1"/>
  <c r="E28" i="1" s="1"/>
  <c r="E25" i="1"/>
  <c r="P25" i="1" l="1"/>
  <c r="P27" i="1"/>
  <c r="M25" i="1"/>
  <c r="M27" i="1"/>
  <c r="M28" i="1" s="1"/>
</calcChain>
</file>

<file path=xl/sharedStrings.xml><?xml version="1.0" encoding="utf-8"?>
<sst xmlns="http://schemas.openxmlformats.org/spreadsheetml/2006/main" count="39" uniqueCount="39">
  <si>
    <t>Income Statement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</si>
  <si>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</si>
  <si>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</si>
  <si>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</si>
  <si>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</si>
  <si>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</si>
  <si>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</si>
  <si>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</si>
  <si>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</si>
  <si>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</si>
  <si>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</si>
  <si>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</si>
  <si>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</si>
  <si>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</si>
  <si>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</si>
  <si>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</si>
  <si>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</si>
  <si>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</si>
  <si>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</si>
  <si>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</si>
  <si>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</si>
  <si>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</si>
  <si>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</si>
  <si>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</si>
  <si>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</si>
  <si>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</si>
  <si>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</si>
  <si>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</si>
  <si>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</si>
  <si>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</si>
  <si>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</si>
  <si>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</si>
  <si>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</si>
  <si>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</si>
  <si>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</si>
  <si>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</si>
  <si>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>Nicholas Banda</t>
  </si>
  <si>
    <t>Fontaine Beverages</t>
  </si>
  <si>
    <t>25-06-2025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</si>
</sst>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9" fontId="5" fillId="2" borderId="1" xfId="2" applyFont="1" applyFill="1" applyBorder="1" applyAlignment="1">
      <alignment horizontal="right" wrapText="1"/>
    </xf>
    <xf numFmtId="44" fontId="5" fillId="2" borderId="1" xfId="1" applyFont="1" applyFill="1" applyBorder="1" applyAlignment="1">
      <alignment horizontal="right" wrapText="1"/>
    </xf>
    <xf numFmtId="164" fontId="6" fillId="3" borderId="1" xfId="1" applyNumberFormat="1" applyFont="1" applyFill="1" applyBorder="1" applyAlignment="1">
      <alignment horizontal="left" vertical="top" wrapText="1"/>
    </xf>
    <xf numFmtId="164" fontId="6" fillId="2" borderId="1" xfId="1" applyNumberFormat="1" applyFont="1" applyFill="1" applyBorder="1" applyAlignment="1">
      <alignment horizontal="left" vertical="top" wrapText="1"/>
    </xf>
    <xf numFmtId="164" fontId="5" fillId="2" borderId="1" xfId="1" applyNumberFormat="1" applyFont="1" applyFill="1" applyBorder="1" applyAlignment="1">
      <alignment horizontal="left" vertical="top" wrapText="1"/>
    </xf>
    <xf numFmtId="164" fontId="6" fillId="3" borderId="1" xfId="1" applyNumberFormat="1" applyFont="1" applyFill="1" applyBorder="1" applyAlignment="1">
      <alignment horizontal="left" wrapText="1"/>
    </xf>
    <xf numFmtId="164" fontId="0" fillId="3" borderId="1" xfId="1" applyNumberFormat="1" applyFont="1" applyFill="1" applyBorder="1" applyAlignment="1">
      <alignment horizontal="left" wrapText="1"/>
    </xf>
    <xf numFmtId="164" fontId="6" fillId="2" borderId="1" xfId="1" applyNumberFormat="1" applyFont="1" applyFill="1" applyBorder="1" applyAlignment="1">
      <alignment horizontal="left" wrapText="1"/>
    </xf>
    <xf numFmtId="44" fontId="0" fillId="0" borderId="0" xfId="0" applyNumberFormat="1"/>
    <xf numFmtId="9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29"/>
  <sheetViews>
    <sheetView tabSelected="1" topLeftCell="C9" zoomScale="80" zoomScaleNormal="80" workbookViewId="0">
      <selection activeCell="C1" sqref="C1:P1048576"/>
    </sheetView>
  </sheetViews>
  <sheetFormatPr defaultColWidth="0" defaultRowHeight="15" zeroHeight="1" x14ac:dyDescent="0.25"/>
  <cols>
    <col min="1" max="2" width="9.140625" hidden="1" customWidth="1"/>
    <col min="3" max="3" width="31.7109375" bestFit="1" customWidth="1"/>
    <col min="4" max="16" width="13.7109375" bestFit="1" customWidth="1"/>
    <col min="17" max="17" width="9.140625" customWidth="1"/>
    <col min="18" max="16384" width="9.140625" hidden="1"/>
  </cols>
  <sheetData>
    <row r="1" spans="3:17" ht="15.75" thickBot="1" x14ac:dyDescent="0.3"/>
    <row r="2" spans="3:17" ht="24" thickBot="1" x14ac:dyDescent="0.3">
      <c r="C2" s="12" t="s">
        <v>0</v>
      </c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3:17" ht="15.75" thickBot="1" x14ac:dyDescent="0.3">
      <c r="C3" s="3"/>
      <c r="D3" s="1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</row>
    <row r="4" spans="3:17" ht="16.5" thickBot="1" x14ac:dyDescent="0.3">
      <c r="C4" s="13" t="s">
        <v>1</v>
      </c>
      <c r="D4" s="4" t="s">
        <v>36</v>
      </c>
      <c r="E4" s="5"/>
      <c r="F4" s="5"/>
      <c r="G4" s="6"/>
      <c r="H4" s="6"/>
      <c r="I4" s="6"/>
      <c r="J4" s="3"/>
      <c r="K4" s="3"/>
      <c r="L4" s="3"/>
      <c r="M4" s="3"/>
      <c r="N4" s="3"/>
      <c r="O4" s="3"/>
      <c r="P4" s="3"/>
    </row>
    <row r="5" spans="3:17" ht="16.5" thickBot="1" x14ac:dyDescent="0.3">
      <c r="C5" s="13" t="s">
        <v>2</v>
      </c>
      <c r="D5" s="4" t="s">
        <v>37</v>
      </c>
      <c r="E5" s="5"/>
      <c r="F5" s="5"/>
      <c r="G5" s="6"/>
      <c r="H5" s="6"/>
      <c r="I5" s="6"/>
      <c r="J5" s="3"/>
      <c r="K5" s="3"/>
      <c r="L5" s="3"/>
      <c r="M5" s="3"/>
      <c r="N5" s="3"/>
      <c r="O5" s="3"/>
      <c r="P5" s="3"/>
    </row>
    <row r="6" spans="3:17" ht="16.5" thickBot="1" x14ac:dyDescent="0.3">
      <c r="C6" s="13" t="s">
        <v>3</v>
      </c>
      <c r="D6" s="4" t="s">
        <v>38</v>
      </c>
      <c r="E6" s="5"/>
      <c r="F6" s="5"/>
      <c r="G6" s="6"/>
      <c r="H6" s="6"/>
      <c r="I6" s="6"/>
      <c r="J6" s="3"/>
      <c r="K6" s="3"/>
      <c r="L6" s="3"/>
      <c r="M6" s="3"/>
      <c r="N6" s="3"/>
      <c r="O6" s="3"/>
      <c r="P6" s="3"/>
    </row>
    <row r="7" spans="3:17" ht="15.75" thickBot="1" x14ac:dyDescent="0.3">
      <c r="C7" s="3"/>
      <c r="D7" s="3"/>
      <c r="E7" s="3"/>
      <c r="F7" s="3"/>
      <c r="G7" s="3"/>
      <c r="H7" s="3"/>
      <c r="I7" s="3"/>
      <c r="J7" s="3"/>
      <c r="K7" s="3"/>
      <c r="L7" s="1"/>
      <c r="M7" s="1"/>
      <c r="N7" s="1"/>
      <c r="O7" s="1"/>
      <c r="P7" s="3"/>
    </row>
    <row r="8" spans="3:17" ht="26.25" thickBot="1" x14ac:dyDescent="0.3">
      <c r="C8" s="14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8" t="s">
        <v>13</v>
      </c>
      <c r="M8" s="8" t="s">
        <v>14</v>
      </c>
      <c r="N8" s="8" t="s">
        <v>15</v>
      </c>
      <c r="O8" s="8" t="s">
        <v>16</v>
      </c>
      <c r="P8" s="9" t="s">
        <v>17</v>
      </c>
    </row>
    <row r="9" spans="3:17" ht="16.5" thickBot="1" x14ac:dyDescent="0.3">
      <c r="C9" s="14" t="s">
        <v>18</v>
      </c>
      <c r="D9" s="20">
        <v>298.93</v>
      </c>
      <c r="E9" s="20">
        <v>358.07</v>
      </c>
      <c r="F9" s="20">
        <v>303.7</v>
      </c>
      <c r="G9" s="20">
        <v>334.37</v>
      </c>
      <c r="H9" s="20">
        <v>320.3</v>
      </c>
      <c r="I9" s="20">
        <v>419.98</v>
      </c>
      <c r="J9" s="20">
        <v>394.3</v>
      </c>
      <c r="K9" s="20">
        <v>386.73</v>
      </c>
      <c r="L9" s="21">
        <v>345.32</v>
      </c>
      <c r="M9" s="20">
        <f>L9*1.5</f>
        <v>517.98</v>
      </c>
      <c r="N9" s="20">
        <f t="shared" ref="N9:O9" si="0">M9*1.5</f>
        <v>776.97</v>
      </c>
      <c r="O9" s="20">
        <f>N9*1.2</f>
        <v>932.36400000000003</v>
      </c>
      <c r="P9" s="22">
        <f>SUM(D9:O9)</f>
        <v>5389.014000000001</v>
      </c>
    </row>
    <row r="10" spans="3:17" ht="32.25" thickBot="1" x14ac:dyDescent="0.3">
      <c r="C10" s="14" t="s">
        <v>19</v>
      </c>
      <c r="D10" s="10">
        <v>215</v>
      </c>
      <c r="E10" s="10">
        <v>247</v>
      </c>
      <c r="F10" s="10">
        <v>222</v>
      </c>
      <c r="G10" s="10">
        <v>240</v>
      </c>
      <c r="H10" s="10">
        <v>231</v>
      </c>
      <c r="I10" s="10">
        <v>291</v>
      </c>
      <c r="J10" s="10">
        <v>270</v>
      </c>
      <c r="K10" s="10">
        <v>270</v>
      </c>
      <c r="L10" s="10">
        <v>241</v>
      </c>
      <c r="M10" s="10">
        <v>640</v>
      </c>
      <c r="N10" s="10">
        <v>640</v>
      </c>
      <c r="O10" s="10">
        <v>640</v>
      </c>
      <c r="P10" s="11">
        <f>SUM(D10:O10)</f>
        <v>4147</v>
      </c>
    </row>
    <row r="11" spans="3:17" ht="32.25" thickBot="1" x14ac:dyDescent="0.3">
      <c r="C11" s="14" t="s">
        <v>20</v>
      </c>
      <c r="D11" s="22">
        <f>D9/D10</f>
        <v>1.3903720930232559</v>
      </c>
      <c r="E11" s="22">
        <f t="shared" ref="E11:P11" si="1">E9/E10</f>
        <v>1.4496761133603238</v>
      </c>
      <c r="F11" s="22">
        <f t="shared" si="1"/>
        <v>1.3680180180180179</v>
      </c>
      <c r="G11" s="22">
        <f t="shared" si="1"/>
        <v>1.3932083333333334</v>
      </c>
      <c r="H11" s="22">
        <f t="shared" si="1"/>
        <v>1.3865800865800866</v>
      </c>
      <c r="I11" s="22">
        <f t="shared" si="1"/>
        <v>1.4432302405498283</v>
      </c>
      <c r="J11" s="22">
        <f t="shared" si="1"/>
        <v>1.4603703703703703</v>
      </c>
      <c r="K11" s="22">
        <f t="shared" si="1"/>
        <v>1.4323333333333335</v>
      </c>
      <c r="L11" s="22">
        <f t="shared" si="1"/>
        <v>1.432863070539419</v>
      </c>
      <c r="M11" s="22">
        <f t="shared" si="1"/>
        <v>0.80934375000000003</v>
      </c>
      <c r="N11" s="22">
        <f t="shared" si="1"/>
        <v>1.214015625</v>
      </c>
      <c r="O11" s="22">
        <f t="shared" si="1"/>
        <v>1.4568187500000001</v>
      </c>
      <c r="P11" s="22">
        <f t="shared" si="1"/>
        <v>1.299496985772848</v>
      </c>
    </row>
    <row r="12" spans="3:17" ht="15.75" thickBot="1" x14ac:dyDescent="0.3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3:17" ht="16.5" thickBot="1" x14ac:dyDescent="0.3">
      <c r="C13" s="13" t="s">
        <v>21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3:17" ht="16.5" thickBot="1" x14ac:dyDescent="0.3">
      <c r="C14" s="14" t="s">
        <v>22</v>
      </c>
      <c r="D14" s="17">
        <v>24.14</v>
      </c>
      <c r="E14" s="17">
        <v>24.14</v>
      </c>
      <c r="F14" s="17">
        <v>24.14</v>
      </c>
      <c r="G14" s="17">
        <v>24.14</v>
      </c>
      <c r="H14" s="17">
        <v>24.14</v>
      </c>
      <c r="I14" s="17">
        <v>24.14</v>
      </c>
      <c r="J14" s="17">
        <v>24.14</v>
      </c>
      <c r="K14" s="17">
        <v>24.14</v>
      </c>
      <c r="L14" s="17">
        <v>24.14</v>
      </c>
      <c r="M14" s="17">
        <f>L14*1.1</f>
        <v>26.554000000000002</v>
      </c>
      <c r="N14" s="17">
        <v>26.55</v>
      </c>
      <c r="O14" s="17">
        <v>26.55</v>
      </c>
      <c r="P14" s="18">
        <f>SUM(D14:O14)</f>
        <v>296.91399999999999</v>
      </c>
      <c r="Q14" s="24">
        <v>0.1</v>
      </c>
    </row>
    <row r="15" spans="3:17" ht="16.5" thickBot="1" x14ac:dyDescent="0.3">
      <c r="C15" s="14" t="s">
        <v>23</v>
      </c>
      <c r="D15" s="17">
        <v>34.479999999999997</v>
      </c>
      <c r="E15" s="17">
        <v>34.479999999999997</v>
      </c>
      <c r="F15" s="17">
        <v>34.479999999999997</v>
      </c>
      <c r="G15" s="17">
        <v>34.479999999999997</v>
      </c>
      <c r="H15" s="17">
        <v>34.479999999999997</v>
      </c>
      <c r="I15" s="17">
        <v>34.479999999999997</v>
      </c>
      <c r="J15" s="17">
        <v>34.479999999999997</v>
      </c>
      <c r="K15" s="17">
        <v>34.479999999999997</v>
      </c>
      <c r="L15" s="17">
        <v>34.479999999999997</v>
      </c>
      <c r="M15" s="17">
        <f>L15*1.1</f>
        <v>37.927999999999997</v>
      </c>
      <c r="N15" s="17">
        <v>37.93</v>
      </c>
      <c r="O15" s="17">
        <v>37.93</v>
      </c>
      <c r="P15" s="18">
        <f>SUM(D15:O15)</f>
        <v>424.108</v>
      </c>
      <c r="Q15" s="24">
        <v>0.1</v>
      </c>
    </row>
    <row r="16" spans="3:17" ht="16.5" thickBot="1" x14ac:dyDescent="0.3">
      <c r="C16" s="14" t="s">
        <v>24</v>
      </c>
      <c r="D16" s="17">
        <v>142.25</v>
      </c>
      <c r="E16" s="17">
        <v>168.18</v>
      </c>
      <c r="F16" s="17">
        <v>145.27000000000001</v>
      </c>
      <c r="G16" s="17">
        <v>159.01</v>
      </c>
      <c r="H16" s="17">
        <v>152.55000000000001</v>
      </c>
      <c r="I16" s="17">
        <v>197.53</v>
      </c>
      <c r="J16" s="17">
        <v>184.78</v>
      </c>
      <c r="K16" s="17">
        <v>182.32</v>
      </c>
      <c r="L16" s="17">
        <v>162.78</v>
      </c>
      <c r="M16" s="17">
        <f>L16*1.12</f>
        <v>182.31360000000001</v>
      </c>
      <c r="N16" s="17">
        <f t="shared" ref="N16:O16" si="2">M16*1.12</f>
        <v>204.19123200000004</v>
      </c>
      <c r="O16" s="17">
        <f t="shared" si="2"/>
        <v>228.69417984000006</v>
      </c>
      <c r="P16" s="18">
        <f>SUM(D16:O16)</f>
        <v>2109.86901184</v>
      </c>
      <c r="Q16" s="24">
        <v>0.12</v>
      </c>
    </row>
    <row r="17" spans="3:17" ht="16.5" thickBot="1" x14ac:dyDescent="0.3">
      <c r="C17" s="14" t="s">
        <v>25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12.06</v>
      </c>
      <c r="N17" s="17">
        <v>12.06</v>
      </c>
      <c r="O17" s="17">
        <v>12.06</v>
      </c>
      <c r="P17" s="18">
        <f>SUM(M17:O17)</f>
        <v>36.18</v>
      </c>
    </row>
    <row r="18" spans="3:17" ht="16.5" thickBot="1" x14ac:dyDescent="0.3">
      <c r="C18" s="14" t="s">
        <v>26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3:17" ht="16.5" thickBot="1" x14ac:dyDescent="0.3">
      <c r="C19" s="14" t="s">
        <v>27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8">
        <v>0</v>
      </c>
    </row>
    <row r="20" spans="3:17" ht="16.5" thickBot="1" x14ac:dyDescent="0.3">
      <c r="C20" s="14" t="s">
        <v>28</v>
      </c>
      <c r="D20" s="17">
        <v>29.89</v>
      </c>
      <c r="E20" s="17">
        <v>35.81</v>
      </c>
      <c r="F20" s="17">
        <v>30.37</v>
      </c>
      <c r="G20" s="17">
        <v>33.44</v>
      </c>
      <c r="H20" s="17">
        <v>32.03</v>
      </c>
      <c r="I20" s="17">
        <v>42</v>
      </c>
      <c r="J20" s="17">
        <v>39.43</v>
      </c>
      <c r="K20" s="17">
        <v>38.67</v>
      </c>
      <c r="L20" s="17">
        <v>34.53</v>
      </c>
      <c r="M20" s="17">
        <f>L20*1.2</f>
        <v>41.436</v>
      </c>
      <c r="N20" s="17">
        <f t="shared" ref="N20:O20" si="3">M20*1.2</f>
        <v>49.723199999999999</v>
      </c>
      <c r="O20" s="17">
        <f t="shared" si="3"/>
        <v>59.667839999999998</v>
      </c>
      <c r="P20" s="18">
        <f>SUM(D20:O20)</f>
        <v>466.99703999999997</v>
      </c>
      <c r="Q20" s="24">
        <v>0.12</v>
      </c>
    </row>
    <row r="21" spans="3:17" ht="16.5" thickBot="1" x14ac:dyDescent="0.3">
      <c r="C21" s="14" t="s">
        <v>29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50</v>
      </c>
      <c r="P21" s="18">
        <v>0</v>
      </c>
    </row>
    <row r="22" spans="3:17" ht="16.5" thickBot="1" x14ac:dyDescent="0.3">
      <c r="C22" s="14" t="s">
        <v>30</v>
      </c>
      <c r="D22" s="17">
        <v>0.26</v>
      </c>
      <c r="E22" s="17">
        <v>0.34</v>
      </c>
      <c r="F22" s="17">
        <v>0.26</v>
      </c>
      <c r="G22" s="17">
        <v>0.3</v>
      </c>
      <c r="H22" s="17">
        <v>0.28000000000000003</v>
      </c>
      <c r="I22" s="17">
        <v>0.39</v>
      </c>
      <c r="J22" s="17">
        <v>0.38</v>
      </c>
      <c r="K22" s="17">
        <v>0.36</v>
      </c>
      <c r="L22" s="17">
        <v>0.32</v>
      </c>
      <c r="M22" s="17">
        <v>1</v>
      </c>
      <c r="N22" s="17">
        <v>1</v>
      </c>
      <c r="O22" s="17">
        <v>1</v>
      </c>
      <c r="P22" s="18">
        <f>SUM(D22:O22)</f>
        <v>5.89</v>
      </c>
    </row>
    <row r="23" spans="3:17" ht="16.5" thickBot="1" x14ac:dyDescent="0.3">
      <c r="C23" s="14" t="s">
        <v>31</v>
      </c>
      <c r="D23" s="17">
        <v>11.72</v>
      </c>
      <c r="E23" s="17">
        <v>14.01</v>
      </c>
      <c r="F23" s="17">
        <v>18.61</v>
      </c>
      <c r="G23" s="17">
        <v>21.04</v>
      </c>
      <c r="H23" s="17">
        <v>12.03</v>
      </c>
      <c r="I23" s="17">
        <v>19.11</v>
      </c>
      <c r="J23" s="17">
        <v>24.6</v>
      </c>
      <c r="K23" s="17">
        <v>12.1</v>
      </c>
      <c r="L23" s="17">
        <v>12.9</v>
      </c>
      <c r="M23" s="17">
        <f>L23*1.05</f>
        <v>13.545000000000002</v>
      </c>
      <c r="N23" s="17">
        <f t="shared" ref="N23:O23" si="4">M23*1.05</f>
        <v>14.222250000000003</v>
      </c>
      <c r="O23" s="17">
        <f t="shared" si="4"/>
        <v>14.933362500000003</v>
      </c>
      <c r="P23" s="18">
        <f>SUM(D23:O23)</f>
        <v>188.82061250000004</v>
      </c>
      <c r="Q23" s="24">
        <v>0.05</v>
      </c>
    </row>
    <row r="24" spans="3:17" ht="16.5" thickBot="1" x14ac:dyDescent="0.3">
      <c r="C24" s="14" t="s">
        <v>32</v>
      </c>
      <c r="D24" s="19">
        <f>SUM(D14:D23)</f>
        <v>242.73999999999998</v>
      </c>
      <c r="E24" s="19">
        <f t="shared" ref="E24:P24" si="5">SUM(E14:E23)</f>
        <v>276.95999999999998</v>
      </c>
      <c r="F24" s="19">
        <f t="shared" si="5"/>
        <v>253.13</v>
      </c>
      <c r="G24" s="19">
        <f t="shared" si="5"/>
        <v>272.41000000000003</v>
      </c>
      <c r="H24" s="19">
        <f t="shared" si="5"/>
        <v>255.51000000000002</v>
      </c>
      <c r="I24" s="19">
        <f t="shared" si="5"/>
        <v>317.64999999999998</v>
      </c>
      <c r="J24" s="19">
        <f t="shared" si="5"/>
        <v>307.81</v>
      </c>
      <c r="K24" s="19">
        <f t="shared" si="5"/>
        <v>292.07000000000005</v>
      </c>
      <c r="L24" s="19">
        <f>SUM(L14:L23)</f>
        <v>269.14999999999998</v>
      </c>
      <c r="M24" s="19">
        <f t="shared" ref="M24:O24" si="6">SUM(M14:M23)</f>
        <v>314.83659999999998</v>
      </c>
      <c r="N24" s="19">
        <f t="shared" si="6"/>
        <v>345.67668200000003</v>
      </c>
      <c r="O24" s="19">
        <f t="shared" si="6"/>
        <v>430.83538234000008</v>
      </c>
      <c r="P24" s="19">
        <f t="shared" si="5"/>
        <v>3528.7786643399995</v>
      </c>
    </row>
    <row r="25" spans="3:17" ht="32.25" thickBot="1" x14ac:dyDescent="0.3">
      <c r="C25" s="14" t="s">
        <v>33</v>
      </c>
      <c r="D25" s="19">
        <f>D24/10</f>
        <v>24.273999999999997</v>
      </c>
      <c r="E25" s="19">
        <f t="shared" ref="E25:P25" si="7">E24/10</f>
        <v>27.695999999999998</v>
      </c>
      <c r="F25" s="19">
        <f t="shared" si="7"/>
        <v>25.312999999999999</v>
      </c>
      <c r="G25" s="19">
        <f t="shared" si="7"/>
        <v>27.241000000000003</v>
      </c>
      <c r="H25" s="19">
        <f t="shared" si="7"/>
        <v>25.551000000000002</v>
      </c>
      <c r="I25" s="19">
        <f t="shared" si="7"/>
        <v>31.764999999999997</v>
      </c>
      <c r="J25" s="19">
        <f t="shared" si="7"/>
        <v>30.780999999999999</v>
      </c>
      <c r="K25" s="19">
        <f t="shared" si="7"/>
        <v>29.207000000000004</v>
      </c>
      <c r="L25" s="19">
        <f t="shared" si="7"/>
        <v>26.914999999999999</v>
      </c>
      <c r="M25" s="19">
        <f t="shared" si="7"/>
        <v>31.483659999999997</v>
      </c>
      <c r="N25" s="19">
        <f t="shared" si="7"/>
        <v>34.5676682</v>
      </c>
      <c r="O25" s="19">
        <f t="shared" si="7"/>
        <v>43.083538234000009</v>
      </c>
      <c r="P25" s="19">
        <f t="shared" si="7"/>
        <v>352.87786643399994</v>
      </c>
    </row>
    <row r="26" spans="3:17" ht="15.75" thickBot="1" x14ac:dyDescent="0.3"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3:17" ht="16.5" thickBot="1" x14ac:dyDescent="0.3">
      <c r="C27" s="14" t="s">
        <v>34</v>
      </c>
      <c r="D27" s="16">
        <f>D9-D24</f>
        <v>56.190000000000026</v>
      </c>
      <c r="E27" s="16">
        <f t="shared" ref="E27:P27" si="8">E9-E24</f>
        <v>81.110000000000014</v>
      </c>
      <c r="F27" s="16">
        <f t="shared" si="8"/>
        <v>50.569999999999993</v>
      </c>
      <c r="G27" s="16">
        <f t="shared" si="8"/>
        <v>61.95999999999998</v>
      </c>
      <c r="H27" s="16">
        <f t="shared" si="8"/>
        <v>64.789999999999992</v>
      </c>
      <c r="I27" s="16">
        <f t="shared" si="8"/>
        <v>102.33000000000004</v>
      </c>
      <c r="J27" s="16">
        <f t="shared" si="8"/>
        <v>86.490000000000009</v>
      </c>
      <c r="K27" s="16">
        <f t="shared" si="8"/>
        <v>94.659999999999968</v>
      </c>
      <c r="L27" s="16">
        <f t="shared" si="8"/>
        <v>76.170000000000016</v>
      </c>
      <c r="M27" s="16">
        <f t="shared" si="8"/>
        <v>203.14340000000004</v>
      </c>
      <c r="N27" s="16">
        <f t="shared" si="8"/>
        <v>431.293318</v>
      </c>
      <c r="O27" s="16">
        <f t="shared" si="8"/>
        <v>501.52861765999995</v>
      </c>
      <c r="P27" s="16">
        <f t="shared" si="8"/>
        <v>1860.2353356600015</v>
      </c>
    </row>
    <row r="28" spans="3:17" ht="16.5" thickBot="1" x14ac:dyDescent="0.3">
      <c r="C28" s="14" t="s">
        <v>35</v>
      </c>
      <c r="D28" s="15">
        <f>D27/D9</f>
        <v>0.18797042785936516</v>
      </c>
      <c r="E28" s="15">
        <f t="shared" ref="E28:O28" si="9">E27/E9</f>
        <v>0.2265199541988997</v>
      </c>
      <c r="F28" s="15">
        <f t="shared" si="9"/>
        <v>0.16651300625617385</v>
      </c>
      <c r="G28" s="15">
        <f t="shared" si="9"/>
        <v>0.18530370547596967</v>
      </c>
      <c r="H28" s="15">
        <f t="shared" si="9"/>
        <v>0.20227911333125193</v>
      </c>
      <c r="I28" s="15">
        <f t="shared" si="9"/>
        <v>0.243654459736178</v>
      </c>
      <c r="J28" s="15">
        <f t="shared" si="9"/>
        <v>0.21935074816129851</v>
      </c>
      <c r="K28" s="15">
        <f t="shared" si="9"/>
        <v>0.24477025314819115</v>
      </c>
      <c r="L28" s="15">
        <f t="shared" si="9"/>
        <v>0.22057801459515816</v>
      </c>
      <c r="M28" s="15">
        <f t="shared" si="9"/>
        <v>0.39218386810301564</v>
      </c>
      <c r="N28" s="15">
        <f t="shared" si="9"/>
        <v>0.55509648763787534</v>
      </c>
      <c r="O28" s="15">
        <f t="shared" si="9"/>
        <v>0.53791074908512115</v>
      </c>
      <c r="P28" s="15"/>
    </row>
    <row r="29" spans="3:17" x14ac:dyDescent="0.25">
      <c r="N29" s="23"/>
    </row>
  </sheetData>
  <pageMargins left="0.7" right="0.7" top="0.75" bottom="0.75" header="0.3" footer="0.3"/>
  <ignoredErrors>
    <ignoredError sqref="P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nzima</dc:creator>
  <cp:lastModifiedBy>DELL</cp:lastModifiedBy>
  <dcterms:created xsi:type="dcterms:W3CDTF">2025-04-25T13:49:56Z</dcterms:created>
  <dcterms:modified xsi:type="dcterms:W3CDTF">2025-06-28T13:23:09Z</dcterms:modified>
</cp:coreProperties>
</file>