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st Break\Documents\"/>
    </mc:Choice>
  </mc:AlternateContent>
  <xr:revisionPtr revIDLastSave="0" documentId="8_{0156CAF2-567F-4ACC-846F-7CEF454FE21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Transactions" sheetId="1" r:id="rId1"/>
    <sheet name="Sheet7" sheetId="2" r:id="rId2"/>
    <sheet name="Summary" sheetId="3" state="hidden" r:id="rId3"/>
  </sheets>
  <definedNames>
    <definedName name="StartingBalance">Summary!$L$8</definedName>
  </definedNames>
  <calcPr calcId="191029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L44" i="3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E31" i="3"/>
  <c r="F31" i="3" s="1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J26" i="3"/>
  <c r="D26" i="3"/>
  <c r="J22" i="3"/>
  <c r="D22" i="3"/>
  <c r="J21" i="3"/>
  <c r="I21" i="3"/>
  <c r="D21" i="3"/>
  <c r="C21" i="3"/>
  <c r="D17" i="3"/>
  <c r="I16" i="3"/>
  <c r="E12" i="3"/>
  <c r="D12" i="3"/>
  <c r="D1" i="1"/>
  <c r="C1" i="1"/>
  <c r="K26" i="3" l="1"/>
  <c r="I22" i="3" s="1"/>
  <c r="M26" i="3"/>
  <c r="E26" i="3"/>
  <c r="C22" i="3" s="1"/>
  <c r="F26" i="3"/>
  <c r="E17" i="3" l="1"/>
  <c r="I15" i="3" s="1"/>
  <c r="I13" i="3" l="1"/>
  <c r="I14" i="3" s="1"/>
</calcChain>
</file>

<file path=xl/sharedStrings.xml><?xml version="1.0" encoding="utf-8"?>
<sst xmlns="http://schemas.openxmlformats.org/spreadsheetml/2006/main" count="91" uniqueCount="79">
  <si>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</si>
  <si>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</si>
  <si>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</si>
  <si>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</si>
  <si>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</si>
  <si>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</si>
  <si>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</si>
  <si>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Ingrediants</t>
  </si>
  <si>
    <t>Total cost</t>
  </si>
  <si>
    <t>Amount in 1 loaf</t>
  </si>
  <si>
    <t>Flour 1 kilo</t>
  </si>
  <si>
    <t>Sugar 1 kg</t>
  </si>
  <si>
    <t>Yeast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</si>
  <si>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</si>
  <si>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</si>
  <si>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</si>
  <si>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</si>
  <si>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</si>
  <si>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</si>
  <si>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</si>
  <si>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</si>
  <si>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</si>
  <si>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</si>
  <si>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</si>
  <si>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</si>
  <si>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</si>
  <si>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</si>
  <si>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</si>
  <si>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</si>
  <si>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</si>
  <si>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</si>
  <si>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</si>
  <si>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</si>
  <si>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</si>
  <si>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</si>
  <si>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</si>
  <si>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</si>
  <si>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</si>
  <si>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</si>
  <si>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</si>
  <si>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</si>
  <si>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</si>
  <si>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</si>
  <si>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</si>
  <si>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</si>
  <si>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</si>
  <si>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</si>
  <si>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Monday 10 Mar</t>
  </si>
  <si>
    <t>Tuesday 11 Mar</t>
  </si>
  <si>
    <t>Wednes 12 Mar</t>
  </si>
  <si>
    <t>Thursday 13 Mar</t>
  </si>
  <si>
    <t xml:space="preserve">Friday 14 Mar </t>
  </si>
  <si>
    <t xml:space="preserve">Monday17 Mar </t>
  </si>
  <si>
    <t>Tuesday 18 Mar</t>
  </si>
  <si>
    <t>Wednes 19 Mar</t>
  </si>
  <si>
    <t xml:space="preserve">Thurday 20 Mar </t>
  </si>
  <si>
    <t xml:space="preserve">Friday 21 Mar </t>
  </si>
  <si>
    <t>Monday 24 Mar</t>
  </si>
  <si>
    <t>Tuesday 25 Mar</t>
  </si>
  <si>
    <t>Wednes 26 Mar</t>
  </si>
  <si>
    <t>Thursday 27 Mar</t>
  </si>
  <si>
    <t>Friday 28 Mar</t>
  </si>
  <si>
    <t xml:space="preserve">Monday 31 Mar </t>
  </si>
  <si>
    <t xml:space="preserve">Bought Insectcide </t>
  </si>
  <si>
    <t xml:space="preserve">Bought Urea Fertilizer </t>
  </si>
  <si>
    <t xml:space="preserve">Sold 5 crates of Tomatoes </t>
  </si>
  <si>
    <t xml:space="preserve">Paid for Labour hire to weed Plants </t>
  </si>
  <si>
    <t xml:space="preserve">Bought Napsak </t>
  </si>
  <si>
    <t>Paid for transport to delivery.</t>
  </si>
  <si>
    <t xml:space="preserve">Sold  10 crates of tomatoes </t>
  </si>
  <si>
    <t xml:space="preserve">Paid Personal Salary </t>
  </si>
  <si>
    <t>Paid For labour hire to apply fertilzer</t>
  </si>
  <si>
    <t>paid transport for delivery.</t>
  </si>
  <si>
    <t>Sold 30 crates of tomato.</t>
  </si>
  <si>
    <t>Bought new seedlings for next Cycle.</t>
  </si>
  <si>
    <t xml:space="preserve">Bought 5 parkaging crates. </t>
  </si>
  <si>
    <t xml:space="preserve">Sold 5 25kg bags of okra </t>
  </si>
  <si>
    <t>Sold 30 25 kg bags of okra.</t>
  </si>
  <si>
    <t xml:space="preserve">Paid for Land preps for new cycle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</si>
</sst>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164" formatCode="[$GHS]#,##0.00"/>
    <numFmt numFmtId="165" formatCode="d&quot;-&quot;mmm&quot;-&quot;yyyy"/>
    <numFmt numFmtId="166" formatCode="d\-mmm\-yyyy"/>
    <numFmt numFmtId="167" formatCode="&quot;$&quot;#,##0"/>
    <numFmt numFmtId="168" formatCode="mmmm&quot; &quot;yyyy"/>
    <numFmt numFmtId="169" formatCode="\+#,###%;\-#,###%;0%"/>
    <numFmt numFmtId="170" formatCode="\+\$#,###;\-\$#,###;\$0"/>
  </numFmts>
  <fonts count="48" x14ac:knownFonts="1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color rgb="FFF46524"/>
      <name val="Lato"/>
    </font>
    <font>
      <b/>
      <sz val="11"/>
      <color rgb="FF000000"/>
      <name val="Arial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4" fontId="47" fillId="0" borderId="0" applyFont="0" applyFill="0" applyBorder="0" applyAlignment="0" applyProtection="0"/>
  </cellStyleXfs>
  <cellXfs count="152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65" fontId="6" fillId="2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166" fontId="6" fillId="2" borderId="2" xfId="0" applyNumberFormat="1" applyFont="1" applyFill="1" applyBorder="1" applyAlignment="1">
      <alignment horizontal="left" vertical="center"/>
    </xf>
    <xf numFmtId="165" fontId="6" fillId="2" borderId="3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64" fontId="8" fillId="2" borderId="3" xfId="0" applyNumberFormat="1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left" vertical="center"/>
    </xf>
    <xf numFmtId="0" fontId="1" fillId="0" borderId="0" xfId="0" applyFont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7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8" fontId="24" fillId="3" borderId="0" xfId="0" applyNumberFormat="1" applyFont="1" applyFill="1" applyAlignment="1">
      <alignment horizontal="left" vertical="top"/>
    </xf>
    <xf numFmtId="0" fontId="5" fillId="0" borderId="0" xfId="0" applyFo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7" fontId="9" fillId="0" borderId="0" xfId="0" applyNumberFormat="1" applyFo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28" fillId="0" borderId="0" xfId="0" applyFont="1"/>
    <xf numFmtId="0" fontId="29" fillId="0" borderId="7" xfId="0" applyFont="1" applyBorder="1" applyAlignment="1">
      <alignment horizontal="right"/>
    </xf>
    <xf numFmtId="167" fontId="30" fillId="0" borderId="0" xfId="0" applyNumberFormat="1" applyFont="1" applyAlignment="1">
      <alignment horizontal="left"/>
    </xf>
    <xf numFmtId="167" fontId="5" fillId="0" borderId="0" xfId="0" applyNumberFormat="1" applyFont="1"/>
    <xf numFmtId="0" fontId="27" fillId="0" borderId="0" xfId="0" applyFont="1" applyAlignment="1">
      <alignment horizontal="left" vertical="top"/>
    </xf>
    <xf numFmtId="167" fontId="27" fillId="0" borderId="7" xfId="0" applyNumberFormat="1" applyFont="1" applyBorder="1" applyAlignment="1">
      <alignment horizontal="center" vertical="top"/>
    </xf>
    <xf numFmtId="167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7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7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167" fontId="42" fillId="0" borderId="16" xfId="0" applyNumberFormat="1" applyFont="1" applyBorder="1" applyAlignment="1">
      <alignment horizontal="right" vertical="top"/>
    </xf>
    <xf numFmtId="170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7" fontId="44" fillId="0" borderId="19" xfId="0" applyNumberFormat="1" applyFont="1" applyBorder="1" applyAlignment="1">
      <alignment horizontal="right" vertical="center"/>
    </xf>
    <xf numFmtId="167" fontId="44" fillId="0" borderId="0" xfId="0" applyNumberFormat="1" applyFont="1" applyAlignment="1">
      <alignment horizontal="right" vertical="center"/>
    </xf>
    <xf numFmtId="170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7" fontId="44" fillId="0" borderId="22" xfId="0" applyNumberFormat="1" applyFont="1" applyBorder="1" applyAlignment="1">
      <alignment horizontal="right" vertical="center"/>
    </xf>
    <xf numFmtId="167" fontId="44" fillId="0" borderId="25" xfId="0" applyNumberFormat="1" applyFont="1" applyBorder="1" applyAlignment="1">
      <alignment horizontal="right" vertical="center"/>
    </xf>
    <xf numFmtId="170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7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7" fontId="46" fillId="0" borderId="25" xfId="0" applyNumberFormat="1" applyFont="1" applyBorder="1"/>
    <xf numFmtId="167" fontId="44" fillId="0" borderId="25" xfId="0" applyNumberFormat="1" applyFont="1" applyBorder="1" applyAlignment="1">
      <alignment horizontal="right"/>
    </xf>
    <xf numFmtId="167" fontId="43" fillId="0" borderId="25" xfId="0" applyNumberFormat="1" applyFont="1" applyBorder="1" applyAlignment="1">
      <alignment vertical="center"/>
    </xf>
    <xf numFmtId="0" fontId="45" fillId="0" borderId="25" xfId="0" applyFont="1" applyBorder="1"/>
    <xf numFmtId="167" fontId="43" fillId="0" borderId="23" xfId="0" applyNumberFormat="1" applyFont="1" applyBorder="1" applyAlignment="1">
      <alignment vertical="center"/>
    </xf>
    <xf numFmtId="0" fontId="1" fillId="0" borderId="24" xfId="0" applyFont="1" applyBorder="1"/>
    <xf numFmtId="0" fontId="11" fillId="5" borderId="0" xfId="0" applyFont="1" applyFill="1" applyAlignment="1">
      <alignment vertical="center" wrapText="1"/>
    </xf>
    <xf numFmtId="0" fontId="0" fillId="0" borderId="0" xfId="0"/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167" fontId="9" fillId="0" borderId="7" xfId="0" applyNumberFormat="1" applyFont="1" applyBorder="1"/>
    <xf numFmtId="0" fontId="1" fillId="0" borderId="7" xfId="0" applyFont="1" applyBorder="1"/>
    <xf numFmtId="0" fontId="9" fillId="0" borderId="0" xfId="0" applyFont="1"/>
    <xf numFmtId="169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7" fontId="25" fillId="7" borderId="0" xfId="0" applyNumberFormat="1" applyFont="1" applyFill="1" applyAlignment="1">
      <alignment horizontal="center"/>
    </xf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9" fillId="3" borderId="0" xfId="0" applyFont="1" applyFill="1"/>
    <xf numFmtId="0" fontId="36" fillId="0" borderId="0" xfId="0" applyFont="1" applyAlignment="1">
      <alignment horizontal="left" vertical="top"/>
    </xf>
    <xf numFmtId="167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7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45" fillId="0" borderId="23" xfId="0" applyFont="1" applyBorder="1"/>
    <xf numFmtId="6" fontId="9" fillId="4" borderId="0" xfId="0" applyNumberFormat="1" applyFont="1" applyFill="1" applyAlignment="1">
      <alignment vertical="center"/>
    </xf>
    <xf numFmtId="44" fontId="8" fillId="2" borderId="2" xfId="1" applyFont="1" applyFill="1" applyBorder="1" applyAlignment="1">
      <alignment horizontal="left" vertical="center"/>
    </xf>
    <xf numFmtId="44" fontId="8" fillId="3" borderId="2" xfId="1" applyFont="1" applyFill="1" applyBorder="1" applyAlignment="1">
      <alignment horizontal="left" vertical="center"/>
    </xf>
    <xf numFmtId="44" fontId="9" fillId="2" borderId="0" xfId="1" applyFont="1" applyFill="1" applyAlignment="1">
      <alignment vertical="center"/>
    </xf>
    <xf numFmtId="44" fontId="0" fillId="0" borderId="0" xfId="1" applyFont="1"/>
    <xf numFmtId="44" fontId="9" fillId="3" borderId="0" xfId="1" applyFont="1" applyFill="1" applyAlignment="1">
      <alignment vertical="center"/>
    </xf>
    <xf numFmtId="44" fontId="9" fillId="2" borderId="0" xfId="0" applyNumberFormat="1" applyFont="1" applyFill="1" applyAlignment="1">
      <alignment vertical="center"/>
    </xf>
  </cellXfs>
  <cellStyles count="2">
    <cellStyle name="Currency" xfId="1" builtinId="4"/>
    <cellStyle name="Normal" xfId="0" builtinId="0"/>
  </cellStyles>
  <dxfs count="5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0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0" sqref="E20"/>
    </sheetView>
  </sheetViews>
  <sheetFormatPr defaultColWidth="12.6328125" defaultRowHeight="15.75" customHeight="1" x14ac:dyDescent="0.25"/>
  <cols>
    <col min="1" max="1" width="15.453125" customWidth="1"/>
    <col min="2" max="2" width="32.81640625" customWidth="1"/>
    <col min="3" max="3" width="18.36328125" customWidth="1"/>
    <col min="4" max="4" width="13.6328125" customWidth="1"/>
    <col min="5" max="6" width="11.6328125" customWidth="1"/>
  </cols>
  <sheetData>
    <row r="1" spans="1:7" ht="27.75" hidden="1" customHeight="1" x14ac:dyDescent="0.55000000000000004">
      <c r="A1" s="1"/>
      <c r="B1" s="2"/>
      <c r="C1" s="3">
        <f t="shared" ref="C1:D1" si="0">SUM(C3:C997)</f>
        <v>328.65999999999997</v>
      </c>
      <c r="D1" s="4">
        <f t="shared" si="0"/>
        <v>582.9</v>
      </c>
      <c r="E1" s="5"/>
      <c r="F1" s="6"/>
    </row>
    <row r="2" spans="1:7" ht="24" customHeight="1" x14ac:dyDescent="0.3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7" ht="19.5" customHeight="1" x14ac:dyDescent="0.25">
      <c r="A3" s="13"/>
      <c r="B3" s="14" t="s">
        <v>6</v>
      </c>
      <c r="C3" s="15"/>
      <c r="D3" s="15"/>
      <c r="E3" s="145">
        <v>100</v>
      </c>
      <c r="F3" s="16"/>
    </row>
    <row r="4" spans="1:7" ht="19.5" customHeight="1" x14ac:dyDescent="0.25">
      <c r="A4" s="17" t="s">
        <v>47</v>
      </c>
      <c r="B4" s="18" t="s">
        <v>63</v>
      </c>
      <c r="C4" s="146">
        <v>13.95</v>
      </c>
      <c r="D4" s="20"/>
      <c r="E4" s="148">
        <v>86.05</v>
      </c>
      <c r="F4" s="16"/>
    </row>
    <row r="5" spans="1:7" ht="19.5" customHeight="1" x14ac:dyDescent="0.25">
      <c r="A5" s="22" t="s">
        <v>48</v>
      </c>
      <c r="B5" s="18" t="s">
        <v>64</v>
      </c>
      <c r="C5" s="146">
        <v>33.9</v>
      </c>
      <c r="D5" s="20"/>
      <c r="E5" s="148">
        <v>52.15</v>
      </c>
      <c r="F5" s="16"/>
    </row>
    <row r="6" spans="1:7" ht="19.5" customHeight="1" x14ac:dyDescent="0.25">
      <c r="A6" s="17" t="s">
        <v>49</v>
      </c>
      <c r="B6" s="18" t="s">
        <v>66</v>
      </c>
      <c r="C6" s="146">
        <v>10</v>
      </c>
      <c r="D6" s="20"/>
      <c r="E6" s="148">
        <v>42.15</v>
      </c>
      <c r="F6" s="16"/>
    </row>
    <row r="7" spans="1:7" ht="19.5" customHeight="1" x14ac:dyDescent="0.25">
      <c r="A7" s="17" t="s">
        <v>50</v>
      </c>
      <c r="B7" s="18" t="s">
        <v>67</v>
      </c>
      <c r="C7" s="146">
        <v>12.01</v>
      </c>
      <c r="D7" s="20"/>
      <c r="E7" s="148">
        <v>30.14</v>
      </c>
      <c r="F7" s="150"/>
    </row>
    <row r="8" spans="1:7" ht="19.5" customHeight="1" x14ac:dyDescent="0.25">
      <c r="A8" s="17" t="s">
        <v>51</v>
      </c>
      <c r="B8" s="18" t="s">
        <v>65</v>
      </c>
      <c r="C8" s="146"/>
      <c r="D8" s="147">
        <v>30</v>
      </c>
      <c r="E8" s="148">
        <v>60.14</v>
      </c>
      <c r="F8" s="16"/>
      <c r="G8" s="149"/>
    </row>
    <row r="9" spans="1:7" ht="19.5" customHeight="1" x14ac:dyDescent="0.25">
      <c r="A9" s="17" t="s">
        <v>52</v>
      </c>
      <c r="B9" s="18" t="s">
        <v>76</v>
      </c>
      <c r="C9" s="19"/>
      <c r="D9" s="147">
        <v>44.7</v>
      </c>
      <c r="E9" s="148">
        <v>104.84</v>
      </c>
      <c r="F9" s="16"/>
    </row>
    <row r="10" spans="1:7" ht="19.5" customHeight="1" x14ac:dyDescent="0.25">
      <c r="A10" s="17" t="s">
        <v>53</v>
      </c>
      <c r="B10" s="18" t="s">
        <v>68</v>
      </c>
      <c r="C10" s="146">
        <v>13</v>
      </c>
      <c r="D10" s="20"/>
      <c r="E10" s="148">
        <v>91.84</v>
      </c>
      <c r="F10" s="16"/>
    </row>
    <row r="11" spans="1:7" ht="19.5" customHeight="1" x14ac:dyDescent="0.25">
      <c r="A11" s="17" t="s">
        <v>54</v>
      </c>
      <c r="B11" s="18" t="s">
        <v>69</v>
      </c>
      <c r="C11" s="19"/>
      <c r="D11" s="147">
        <v>60</v>
      </c>
      <c r="E11" s="148">
        <v>151.84</v>
      </c>
      <c r="F11" s="16"/>
    </row>
    <row r="12" spans="1:7" ht="19.5" customHeight="1" x14ac:dyDescent="0.25">
      <c r="A12" s="17" t="s">
        <v>55</v>
      </c>
      <c r="B12" s="18" t="s">
        <v>70</v>
      </c>
      <c r="C12" s="146">
        <v>30.36</v>
      </c>
      <c r="D12" s="20"/>
      <c r="E12" s="148">
        <v>121.48</v>
      </c>
      <c r="F12" s="16"/>
    </row>
    <row r="13" spans="1:7" ht="19.5" customHeight="1" x14ac:dyDescent="0.25">
      <c r="A13" s="17" t="s">
        <v>56</v>
      </c>
      <c r="B13" s="18" t="s">
        <v>71</v>
      </c>
      <c r="C13" s="146">
        <v>11.81</v>
      </c>
      <c r="D13" s="20"/>
      <c r="E13" s="151">
        <f>E12-C13</f>
        <v>109.67</v>
      </c>
      <c r="F13" s="16"/>
    </row>
    <row r="14" spans="1:7" ht="19.5" customHeight="1" x14ac:dyDescent="0.25">
      <c r="A14" s="17" t="s">
        <v>57</v>
      </c>
      <c r="B14" s="18" t="s">
        <v>75</v>
      </c>
      <c r="C14" s="146">
        <v>16.11</v>
      </c>
      <c r="D14" s="20"/>
      <c r="E14" s="151">
        <f>E13-C14</f>
        <v>93.56</v>
      </c>
      <c r="F14" s="16"/>
    </row>
    <row r="15" spans="1:7" ht="19.5" customHeight="1" x14ac:dyDescent="0.25">
      <c r="A15" s="17" t="s">
        <v>58</v>
      </c>
      <c r="B15" s="18" t="s">
        <v>74</v>
      </c>
      <c r="C15" s="146">
        <v>53.7</v>
      </c>
      <c r="D15" s="20"/>
      <c r="E15" s="151">
        <f>E14-C15</f>
        <v>39.86</v>
      </c>
      <c r="F15" s="16"/>
    </row>
    <row r="16" spans="1:7" ht="19.5" customHeight="1" x14ac:dyDescent="0.25">
      <c r="A16" s="17" t="s">
        <v>59</v>
      </c>
      <c r="B16" s="18" t="s">
        <v>77</v>
      </c>
      <c r="C16" s="19"/>
      <c r="D16" s="147">
        <v>268.2</v>
      </c>
      <c r="E16" s="148">
        <f>E15+D16</f>
        <v>308.06</v>
      </c>
      <c r="F16" s="16"/>
    </row>
    <row r="17" spans="1:6" ht="19.5" customHeight="1" x14ac:dyDescent="0.25">
      <c r="A17" s="17" t="s">
        <v>60</v>
      </c>
      <c r="B17" s="18" t="s">
        <v>73</v>
      </c>
      <c r="C17" s="19"/>
      <c r="D17" s="147">
        <v>180</v>
      </c>
      <c r="E17" s="148">
        <f>E16+D17</f>
        <v>488.06</v>
      </c>
      <c r="F17" s="16"/>
    </row>
    <row r="18" spans="1:6" ht="19.5" customHeight="1" x14ac:dyDescent="0.25">
      <c r="A18" s="17" t="s">
        <v>61</v>
      </c>
      <c r="B18" s="18" t="s">
        <v>72</v>
      </c>
      <c r="C18" s="146">
        <v>32.9</v>
      </c>
      <c r="D18" s="20"/>
      <c r="E18" s="148">
        <f>E17-C18</f>
        <v>455.16</v>
      </c>
      <c r="F18" s="16"/>
    </row>
    <row r="19" spans="1:6" ht="19.5" customHeight="1" x14ac:dyDescent="0.25">
      <c r="A19" s="17" t="s">
        <v>62</v>
      </c>
      <c r="B19" s="18" t="s">
        <v>78</v>
      </c>
      <c r="C19" s="146">
        <v>100.92</v>
      </c>
      <c r="D19" s="20"/>
      <c r="E19" s="148">
        <f>E18-C19</f>
        <v>354.24</v>
      </c>
      <c r="F19" s="16"/>
    </row>
    <row r="20" spans="1:6" ht="19.5" customHeight="1" x14ac:dyDescent="0.25">
      <c r="A20" s="17"/>
      <c r="B20" s="18"/>
      <c r="C20" s="19"/>
      <c r="D20" s="20"/>
      <c r="E20" s="21"/>
      <c r="F20" s="16"/>
    </row>
    <row r="21" spans="1:6" ht="19.5" customHeight="1" x14ac:dyDescent="0.25">
      <c r="A21" s="17"/>
      <c r="B21" s="18"/>
      <c r="C21" s="19"/>
      <c r="D21" s="20"/>
      <c r="E21" s="21"/>
      <c r="F21" s="16"/>
    </row>
    <row r="22" spans="1:6" ht="19.5" customHeight="1" x14ac:dyDescent="0.25">
      <c r="A22" s="17"/>
      <c r="B22" s="18"/>
      <c r="C22" s="19"/>
      <c r="D22" s="20"/>
      <c r="E22" s="21"/>
      <c r="F22" s="16"/>
    </row>
    <row r="23" spans="1:6" ht="19.5" customHeight="1" x14ac:dyDescent="0.25">
      <c r="A23" s="17"/>
      <c r="B23" s="18"/>
      <c r="C23" s="19"/>
      <c r="D23" s="20"/>
      <c r="E23" s="21"/>
      <c r="F23" s="16"/>
    </row>
    <row r="24" spans="1:6" ht="19.5" customHeight="1" x14ac:dyDescent="0.25">
      <c r="A24" s="17"/>
      <c r="B24" s="18"/>
      <c r="C24" s="19"/>
      <c r="D24" s="20"/>
      <c r="E24" s="21"/>
      <c r="F24" s="16"/>
    </row>
    <row r="25" spans="1:6" ht="19.5" customHeight="1" x14ac:dyDescent="0.25">
      <c r="A25" s="17"/>
      <c r="B25" s="18"/>
      <c r="C25" s="19"/>
      <c r="D25" s="20"/>
      <c r="E25" s="21"/>
      <c r="F25" s="16"/>
    </row>
    <row r="26" spans="1:6" ht="19.5" customHeight="1" x14ac:dyDescent="0.25">
      <c r="A26" s="17"/>
      <c r="B26" s="18"/>
      <c r="C26" s="19"/>
      <c r="D26" s="20"/>
      <c r="E26" s="21"/>
      <c r="F26" s="16"/>
    </row>
    <row r="27" spans="1:6" ht="19.5" customHeight="1" x14ac:dyDescent="0.25">
      <c r="A27" s="17"/>
      <c r="B27" s="18"/>
      <c r="C27" s="19"/>
      <c r="D27" s="20"/>
      <c r="E27" s="21"/>
      <c r="F27" s="16"/>
    </row>
    <row r="28" spans="1:6" ht="19.5" customHeight="1" x14ac:dyDescent="0.25">
      <c r="A28" s="17"/>
      <c r="B28" s="18"/>
      <c r="C28" s="19"/>
      <c r="D28" s="20"/>
      <c r="E28" s="21"/>
      <c r="F28" s="16"/>
    </row>
    <row r="29" spans="1:6" ht="19.5" customHeight="1" x14ac:dyDescent="0.25">
      <c r="A29" s="17"/>
      <c r="B29" s="18"/>
      <c r="C29" s="19"/>
      <c r="D29" s="20"/>
      <c r="E29" s="21"/>
      <c r="F29" s="16"/>
    </row>
    <row r="30" spans="1:6" ht="19.5" customHeight="1" x14ac:dyDescent="0.25">
      <c r="A30" s="23"/>
      <c r="B30" s="24"/>
      <c r="C30" s="25"/>
      <c r="D30" s="26"/>
      <c r="E30" s="21"/>
      <c r="F3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"/>
  <sheetViews>
    <sheetView workbookViewId="0"/>
  </sheetViews>
  <sheetFormatPr defaultColWidth="12.6328125" defaultRowHeight="15.75" customHeight="1" x14ac:dyDescent="0.25"/>
  <cols>
    <col min="3" max="3" width="14.453125" customWidth="1"/>
  </cols>
  <sheetData>
    <row r="1" spans="1:3" ht="15.75" customHeight="1" x14ac:dyDescent="0.25">
      <c r="A1" s="27" t="s">
        <v>7</v>
      </c>
      <c r="B1" s="27" t="s">
        <v>8</v>
      </c>
      <c r="C1" s="27" t="s">
        <v>9</v>
      </c>
    </row>
    <row r="2" spans="1:3" ht="15.75" customHeight="1" x14ac:dyDescent="0.25">
      <c r="A2" s="27" t="s">
        <v>10</v>
      </c>
      <c r="B2" s="27">
        <v>100</v>
      </c>
      <c r="C2" s="27">
        <v>10</v>
      </c>
    </row>
    <row r="3" spans="1:3" ht="15.75" customHeight="1" x14ac:dyDescent="0.25">
      <c r="A3" s="27" t="s">
        <v>11</v>
      </c>
      <c r="B3" s="27">
        <v>50</v>
      </c>
      <c r="C3" s="27">
        <v>1</v>
      </c>
    </row>
    <row r="4" spans="1:3" ht="15.75" customHeight="1" x14ac:dyDescent="0.25">
      <c r="A4" s="27" t="s">
        <v>12</v>
      </c>
      <c r="B4" s="27">
        <v>9</v>
      </c>
      <c r="C4" s="27">
        <v>1</v>
      </c>
    </row>
    <row r="5" spans="1:3" ht="15.75" customHeight="1" x14ac:dyDescent="0.25">
      <c r="B5" s="27">
        <v>159</v>
      </c>
      <c r="C5" s="27">
        <v>12</v>
      </c>
    </row>
    <row r="6" spans="1:3" ht="15.75" customHeight="1" x14ac:dyDescent="0.25">
      <c r="B6" s="27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4"/>
  <sheetViews>
    <sheetView showGridLines="0" workbookViewId="0"/>
  </sheetViews>
  <sheetFormatPr defaultColWidth="12.6328125" defaultRowHeight="15.75" customHeight="1" x14ac:dyDescent="0.25"/>
  <cols>
    <col min="1" max="1" width="6.08984375" customWidth="1"/>
    <col min="2" max="3" width="8.90625" customWidth="1"/>
    <col min="4" max="4" width="8.90625" hidden="1" customWidth="1"/>
    <col min="5" max="5" width="8.90625" customWidth="1"/>
    <col min="6" max="6" width="8.90625" hidden="1" customWidth="1"/>
    <col min="7" max="9" width="8.90625" customWidth="1"/>
    <col min="10" max="10" width="8.90625" hidden="1" customWidth="1"/>
    <col min="11" max="12" width="8.90625" customWidth="1"/>
    <col min="13" max="13" width="6.08984375" hidden="1" customWidth="1"/>
  </cols>
  <sheetData>
    <row r="1" spans="1:13" ht="12" customHeight="1" x14ac:dyDescent="0.45">
      <c r="A1" s="28"/>
      <c r="B1" s="28"/>
      <c r="C1" s="28"/>
      <c r="D1" s="28"/>
      <c r="E1" s="28"/>
      <c r="F1" s="28"/>
      <c r="G1" s="29"/>
      <c r="H1" s="28"/>
      <c r="I1" s="28"/>
      <c r="J1" s="28"/>
      <c r="K1" s="28"/>
      <c r="L1" s="28"/>
      <c r="M1" s="28"/>
    </row>
    <row r="2" spans="1:13" ht="21" customHeight="1" x14ac:dyDescent="0.25">
      <c r="A2" s="30"/>
      <c r="B2" s="119" t="s">
        <v>13</v>
      </c>
      <c r="C2" s="120"/>
      <c r="D2" s="120"/>
      <c r="E2" s="120"/>
      <c r="F2" s="120"/>
      <c r="G2" s="120"/>
      <c r="H2" s="120"/>
      <c r="I2" s="121" t="s">
        <v>14</v>
      </c>
      <c r="J2" s="120"/>
      <c r="K2" s="120"/>
      <c r="L2" s="120"/>
      <c r="M2" s="30"/>
    </row>
    <row r="3" spans="1:13" ht="16.5" customHeight="1" x14ac:dyDescent="0.25">
      <c r="A3" s="31"/>
      <c r="B3" s="122" t="s">
        <v>15</v>
      </c>
      <c r="C3" s="120"/>
      <c r="D3" s="120"/>
      <c r="E3" s="120"/>
      <c r="F3" s="120"/>
      <c r="G3" s="120"/>
      <c r="H3" s="32"/>
      <c r="I3" s="123" t="s">
        <v>16</v>
      </c>
      <c r="J3" s="120"/>
      <c r="K3" s="120"/>
      <c r="L3" s="120"/>
      <c r="M3" s="33"/>
    </row>
    <row r="4" spans="1:13" ht="10.5" customHeight="1" x14ac:dyDescent="0.25">
      <c r="A4" s="31"/>
      <c r="B4" s="120"/>
      <c r="C4" s="120"/>
      <c r="D4" s="120"/>
      <c r="E4" s="120"/>
      <c r="F4" s="120"/>
      <c r="G4" s="120"/>
      <c r="H4" s="32"/>
      <c r="I4" s="124" t="s">
        <v>17</v>
      </c>
      <c r="J4" s="120"/>
      <c r="K4" s="120"/>
      <c r="L4" s="120"/>
      <c r="M4" s="120"/>
    </row>
    <row r="5" spans="1:13" ht="14" x14ac:dyDescent="0.25">
      <c r="A5" s="31"/>
      <c r="B5" s="122" t="s">
        <v>18</v>
      </c>
      <c r="C5" s="120"/>
      <c r="D5" s="120"/>
      <c r="E5" s="120"/>
      <c r="F5" s="120"/>
      <c r="G5" s="120"/>
      <c r="H5" s="32"/>
      <c r="I5" s="120"/>
      <c r="J5" s="120"/>
      <c r="K5" s="120"/>
      <c r="L5" s="120"/>
      <c r="M5" s="120"/>
    </row>
    <row r="6" spans="1:13" ht="23.25" customHeight="1" x14ac:dyDescent="0.45">
      <c r="A6" s="34"/>
      <c r="B6" s="120"/>
      <c r="C6" s="120"/>
      <c r="D6" s="120"/>
      <c r="E6" s="120"/>
      <c r="F6" s="120"/>
      <c r="G6" s="120"/>
      <c r="H6" s="35"/>
      <c r="I6" s="36"/>
      <c r="J6" s="36"/>
      <c r="K6" s="36"/>
      <c r="L6" s="36"/>
      <c r="M6" s="36"/>
    </row>
    <row r="7" spans="1:13" ht="9" customHeight="1" x14ac:dyDescent="0.45">
      <c r="A7" s="37"/>
      <c r="B7" s="38"/>
      <c r="C7" s="38"/>
      <c r="D7" s="38"/>
      <c r="E7" s="39"/>
      <c r="F7" s="40"/>
      <c r="G7" s="41"/>
      <c r="H7" s="40"/>
      <c r="I7" s="40"/>
      <c r="J7" s="40"/>
      <c r="K7" s="40"/>
      <c r="L7" s="40"/>
      <c r="M7" s="40"/>
    </row>
    <row r="8" spans="1:13" ht="18" customHeight="1" x14ac:dyDescent="0.45">
      <c r="A8" s="42"/>
      <c r="B8" s="43" t="s">
        <v>19</v>
      </c>
      <c r="C8" s="44"/>
      <c r="D8" s="44"/>
      <c r="E8" s="44"/>
      <c r="F8" s="40"/>
      <c r="G8" s="45"/>
      <c r="H8" s="40"/>
      <c r="I8" s="46"/>
      <c r="J8" s="125" t="s">
        <v>20</v>
      </c>
      <c r="K8" s="120"/>
      <c r="L8" s="47">
        <v>1000</v>
      </c>
      <c r="M8" s="40"/>
    </row>
    <row r="9" spans="1:13" ht="18" customHeight="1" x14ac:dyDescent="0.25">
      <c r="A9" s="42"/>
      <c r="B9" s="44"/>
      <c r="C9" s="44"/>
      <c r="D9" s="44"/>
      <c r="E9" s="44"/>
      <c r="F9" s="40"/>
      <c r="G9" s="45"/>
      <c r="H9" s="40"/>
      <c r="I9" s="48"/>
      <c r="J9" s="40"/>
      <c r="K9" s="40"/>
      <c r="L9" s="45"/>
      <c r="M9" s="40"/>
    </row>
    <row r="10" spans="1:13" ht="18" hidden="1" customHeight="1" x14ac:dyDescent="0.25">
      <c r="A10" s="40"/>
      <c r="B10" s="49"/>
      <c r="C10" s="49"/>
      <c r="D10" s="49"/>
      <c r="E10" s="49"/>
      <c r="F10" s="40"/>
      <c r="G10" s="45"/>
      <c r="H10" s="40"/>
      <c r="I10" s="48"/>
      <c r="J10" s="40"/>
      <c r="K10" s="40"/>
      <c r="L10" s="45"/>
      <c r="M10" s="40"/>
    </row>
    <row r="11" spans="1:13" ht="12" hidden="1" customHeight="1" x14ac:dyDescent="0.45">
      <c r="A11" s="37"/>
      <c r="B11" s="50"/>
      <c r="C11" s="50"/>
      <c r="D11" s="51"/>
      <c r="E11" s="37"/>
      <c r="F11" s="37"/>
      <c r="G11" s="46"/>
      <c r="H11" s="52"/>
      <c r="I11" s="53"/>
      <c r="J11" s="53"/>
      <c r="K11" s="53"/>
      <c r="L11" s="54"/>
      <c r="M11" s="37"/>
    </row>
    <row r="12" spans="1:13" ht="18" hidden="1" customHeight="1" x14ac:dyDescent="0.45">
      <c r="A12" s="46"/>
      <c r="B12" s="37"/>
      <c r="C12" s="46"/>
      <c r="D12" s="126" t="str">
        <f ca="1">IFERROR(__xludf.DUMMYFUNCTION("SPARKLINE(D17,{""charttype"",""column"";""ymin"", 0; ""ymax"",MAX(D17:E17);""firstcolor"",""#334960""})"),"")</f>
        <v/>
      </c>
      <c r="E12" s="128" t="str">
        <f ca="1">IFERROR(__xludf.DUMMYFUNCTION("SPARKLINE(E17,{""charttype"",""column"";""ymin"", 0; ""ymax"",max(D17:E17);""firstcolor"",""#f46524""})"),"")</f>
        <v/>
      </c>
      <c r="F12" s="37"/>
      <c r="G12" s="37"/>
      <c r="H12" s="55"/>
      <c r="I12" s="56"/>
      <c r="J12" s="56"/>
      <c r="K12" s="56"/>
      <c r="L12" s="57"/>
      <c r="M12" s="46"/>
    </row>
    <row r="13" spans="1:13" ht="18" hidden="1" customHeight="1" x14ac:dyDescent="1.05">
      <c r="A13" s="46"/>
      <c r="B13" s="37"/>
      <c r="C13" s="58"/>
      <c r="D13" s="127"/>
      <c r="E13" s="120"/>
      <c r="F13" s="37"/>
      <c r="G13" s="37"/>
      <c r="H13" s="55"/>
      <c r="I13" s="129" t="str">
        <f>IFERROR(E17/D17-1, "")</f>
        <v/>
      </c>
      <c r="J13" s="120"/>
      <c r="K13" s="120"/>
      <c r="L13" s="57"/>
      <c r="M13" s="59"/>
    </row>
    <row r="14" spans="1:13" ht="24" hidden="1" customHeight="1" x14ac:dyDescent="1.05">
      <c r="A14" s="37"/>
      <c r="B14" s="37"/>
      <c r="C14" s="58"/>
      <c r="D14" s="127"/>
      <c r="E14" s="120"/>
      <c r="F14" s="37"/>
      <c r="G14" s="37"/>
      <c r="H14" s="55"/>
      <c r="I14" s="130" t="str">
        <f>IF(I13 &lt; 0, "Decrease in total savings", "Increase in total savings")</f>
        <v>Increase in total savings</v>
      </c>
      <c r="J14" s="131"/>
      <c r="K14" s="131"/>
      <c r="L14" s="57"/>
      <c r="M14" s="60"/>
    </row>
    <row r="15" spans="1:13" ht="39.75" hidden="1" customHeight="1" x14ac:dyDescent="1.05">
      <c r="A15" s="37"/>
      <c r="B15" s="37"/>
      <c r="C15" s="58"/>
      <c r="D15" s="127"/>
      <c r="E15" s="120"/>
      <c r="F15" s="37"/>
      <c r="G15" s="58"/>
      <c r="H15" s="55"/>
      <c r="I15" s="132">
        <f>IFERROR(E17-D17, 0)</f>
        <v>0</v>
      </c>
      <c r="J15" s="120"/>
      <c r="K15" s="120"/>
      <c r="L15" s="57"/>
      <c r="M15" s="60"/>
    </row>
    <row r="16" spans="1:13" ht="18" hidden="1" customHeight="1" x14ac:dyDescent="0.6">
      <c r="A16" s="37"/>
      <c r="B16" s="50"/>
      <c r="C16" s="61"/>
      <c r="D16" s="62" t="s">
        <v>21</v>
      </c>
      <c r="E16" s="63" t="s">
        <v>22</v>
      </c>
      <c r="F16" s="61"/>
      <c r="G16" s="64"/>
      <c r="H16" s="55"/>
      <c r="I16" s="133" t="str">
        <f>IF(J15&lt;0, "Spent this month", "Saved this month")</f>
        <v>Saved this month</v>
      </c>
      <c r="J16" s="120"/>
      <c r="K16" s="120"/>
      <c r="L16" s="57"/>
      <c r="M16" s="65"/>
    </row>
    <row r="17" spans="1:13" ht="18" hidden="1" customHeight="1" x14ac:dyDescent="0.45">
      <c r="A17" s="46"/>
      <c r="B17" s="37"/>
      <c r="C17" s="46"/>
      <c r="D17" s="66">
        <f>IF(ISBLANK(L8),0,L8)</f>
        <v>1000</v>
      </c>
      <c r="E17" s="67" t="e">
        <f>D17+(I22-C22)</f>
        <v>#REF!</v>
      </c>
      <c r="F17" s="46"/>
      <c r="G17" s="58"/>
      <c r="H17" s="55"/>
      <c r="I17" s="134"/>
      <c r="J17" s="120"/>
      <c r="K17" s="120"/>
      <c r="L17" s="57"/>
      <c r="M17" s="46"/>
    </row>
    <row r="18" spans="1:13" ht="12" hidden="1" customHeight="1" x14ac:dyDescent="0.45">
      <c r="A18" s="46"/>
      <c r="B18" s="68"/>
      <c r="C18" s="68"/>
      <c r="D18" s="68"/>
      <c r="E18" s="68"/>
      <c r="F18" s="68"/>
      <c r="G18" s="46"/>
      <c r="H18" s="69"/>
      <c r="I18" s="70"/>
      <c r="J18" s="71"/>
      <c r="K18" s="70"/>
      <c r="L18" s="72"/>
      <c r="M18" s="46"/>
    </row>
    <row r="19" spans="1:13" ht="24" hidden="1" customHeight="1" x14ac:dyDescent="0.45">
      <c r="A19" s="46"/>
      <c r="B19" s="68"/>
      <c r="C19" s="68"/>
      <c r="D19" s="68"/>
      <c r="E19" s="68"/>
      <c r="F19" s="68"/>
      <c r="G19" s="46"/>
      <c r="H19" s="46"/>
      <c r="I19" s="46"/>
      <c r="J19" s="38"/>
      <c r="K19" s="46"/>
      <c r="L19" s="46"/>
      <c r="M19" s="46"/>
    </row>
    <row r="20" spans="1:13" ht="24" hidden="1" customHeight="1" x14ac:dyDescent="0.25">
      <c r="A20" s="73"/>
      <c r="B20" s="135" t="s">
        <v>23</v>
      </c>
      <c r="C20" s="120"/>
      <c r="D20" s="120"/>
      <c r="E20" s="120"/>
      <c r="F20" s="120"/>
      <c r="G20" s="73"/>
      <c r="H20" s="74" t="s">
        <v>3</v>
      </c>
      <c r="I20" s="74"/>
      <c r="J20" s="75"/>
      <c r="K20" s="73"/>
      <c r="L20" s="73"/>
      <c r="M20" s="73"/>
    </row>
    <row r="21" spans="1:13" ht="19.5" hidden="1" customHeight="1" x14ac:dyDescent="0.25">
      <c r="A21" s="76"/>
      <c r="B21" s="77" t="s">
        <v>24</v>
      </c>
      <c r="C21" s="78">
        <f>D26</f>
        <v>0</v>
      </c>
      <c r="D21" s="136" t="str">
        <f ca="1">IFERROR(__xludf.DUMMYFUNCTION("SPARKLINE(C21,{""charttype"",""bar"";""max"",max(C21:C22);""color1"",""#AEB7C0""})"),"")</f>
        <v/>
      </c>
      <c r="E21" s="120"/>
      <c r="F21" s="120"/>
      <c r="G21" s="76"/>
      <c r="H21" s="77" t="s">
        <v>24</v>
      </c>
      <c r="I21" s="78">
        <f>J26</f>
        <v>0</v>
      </c>
      <c r="J21" s="136" t="str">
        <f ca="1">IFERROR(__xludf.DUMMYFUNCTION("SPARKLINE(I21,{""charttype"",""bar"";""max"",max(I21:I22);""color1"",""#AEB7C0""})"),"")</f>
        <v/>
      </c>
      <c r="K21" s="120"/>
      <c r="L21" s="120"/>
      <c r="M21" s="76"/>
    </row>
    <row r="22" spans="1:13" ht="19.5" customHeight="1" x14ac:dyDescent="0.25">
      <c r="A22" s="79"/>
      <c r="B22" s="80" t="s">
        <v>23</v>
      </c>
      <c r="C22" s="81" t="e">
        <f>E26</f>
        <v>#REF!</v>
      </c>
      <c r="D22" s="137" t="str">
        <f ca="1">IFERROR(__xludf.DUMMYFUNCTION("SPARKLINE(C22,{""charttype"",""bar"";""max"",max(C21:C22);""color1"",""#334960""})"),"")</f>
        <v/>
      </c>
      <c r="E22" s="120"/>
      <c r="F22" s="120"/>
      <c r="G22" s="68"/>
      <c r="H22" s="80" t="s">
        <v>3</v>
      </c>
      <c r="I22" s="81" t="e">
        <f>K26</f>
        <v>#REF!</v>
      </c>
      <c r="J22" s="137" t="str">
        <f ca="1">IFERROR(__xludf.DUMMYFUNCTION("SPARKLINE(I22,{""charttype"",""bar"";""max"",max(I21:I22);""color1"",""#334960""})"),"")</f>
        <v/>
      </c>
      <c r="K22" s="120"/>
      <c r="L22" s="120"/>
      <c r="M22" s="79"/>
    </row>
    <row r="23" spans="1:13" ht="30" customHeight="1" x14ac:dyDescent="0.45">
      <c r="A23" s="37"/>
      <c r="B23" s="82"/>
      <c r="C23" s="83"/>
      <c r="D23" s="138"/>
      <c r="E23" s="120"/>
      <c r="F23" s="120"/>
      <c r="G23" s="37"/>
      <c r="H23" s="82"/>
      <c r="I23" s="83"/>
      <c r="J23" s="138"/>
      <c r="K23" s="120"/>
      <c r="L23" s="120"/>
      <c r="M23" s="79"/>
    </row>
    <row r="24" spans="1:13" ht="29.25" customHeight="1" x14ac:dyDescent="0.25">
      <c r="A24" s="84"/>
      <c r="B24" s="139" t="s">
        <v>23</v>
      </c>
      <c r="C24" s="120"/>
      <c r="D24" s="85"/>
      <c r="E24" s="85"/>
      <c r="F24" s="85"/>
      <c r="G24" s="86"/>
      <c r="H24" s="87" t="s">
        <v>3</v>
      </c>
      <c r="I24" s="88"/>
      <c r="J24" s="85"/>
      <c r="K24" s="85"/>
      <c r="L24" s="85"/>
      <c r="M24" s="84"/>
    </row>
    <row r="25" spans="1:13" ht="19.5" customHeight="1" x14ac:dyDescent="0.8">
      <c r="A25" s="89"/>
      <c r="B25" s="90"/>
      <c r="C25" s="91"/>
      <c r="D25" s="90" t="s">
        <v>24</v>
      </c>
      <c r="E25" s="90" t="s">
        <v>25</v>
      </c>
      <c r="F25" s="90" t="s">
        <v>26</v>
      </c>
      <c r="G25" s="92"/>
      <c r="H25" s="93"/>
      <c r="I25" s="94"/>
      <c r="J25" s="90" t="s">
        <v>24</v>
      </c>
      <c r="K25" s="90" t="s">
        <v>25</v>
      </c>
      <c r="M25" s="90" t="s">
        <v>26</v>
      </c>
    </row>
    <row r="26" spans="1:13" ht="17.25" customHeight="1" x14ac:dyDescent="0.25">
      <c r="A26" s="95"/>
      <c r="B26" s="96" t="s">
        <v>27</v>
      </c>
      <c r="C26" s="96"/>
      <c r="D26" s="97">
        <f t="shared" ref="D26:F26" si="0">SUM(D27:D44)</f>
        <v>0</v>
      </c>
      <c r="E26" s="97" t="e">
        <f t="shared" si="0"/>
        <v>#REF!</v>
      </c>
      <c r="F26" s="98" t="e">
        <f t="shared" si="0"/>
        <v>#REF!</v>
      </c>
      <c r="G26" s="99"/>
      <c r="H26" s="100" t="s">
        <v>27</v>
      </c>
      <c r="I26" s="101"/>
      <c r="J26" s="97">
        <f t="shared" ref="J26:K26" si="1">SUM(J27:J44)</f>
        <v>0</v>
      </c>
      <c r="K26" s="97" t="e">
        <f t="shared" si="1"/>
        <v>#REF!</v>
      </c>
      <c r="M26" s="98">
        <f>SUM(L27:L44)</f>
        <v>0</v>
      </c>
    </row>
    <row r="27" spans="1:13" ht="18" hidden="1" customHeight="1" x14ac:dyDescent="0.25">
      <c r="A27" s="102"/>
      <c r="B27" s="140"/>
      <c r="C27" s="141"/>
      <c r="D27" s="103"/>
      <c r="E27" s="104" t="str">
        <f>IF(ISBLANK($B27), "", SUMIF(#REF!,$B27,Transactions!$C:$C))</f>
        <v/>
      </c>
      <c r="F27" s="105" t="str">
        <f t="shared" ref="F27:F41" si="2">IF(ISBLANK($B27), "", D27-E27)</f>
        <v/>
      </c>
      <c r="G27" s="106"/>
      <c r="H27" s="142"/>
      <c r="I27" s="143"/>
      <c r="J27" s="107"/>
      <c r="K27" s="104" t="str">
        <f>IF(ISBLANK($H27), "", SUMIF(#REF!,$H27,Transactions!$D:$D))</f>
        <v/>
      </c>
      <c r="M27" s="105" t="str">
        <f t="shared" ref="M27:M33" si="3">IF(ISBLANK($H27), "", K27-J27)</f>
        <v/>
      </c>
    </row>
    <row r="28" spans="1:13" ht="18" customHeight="1" x14ac:dyDescent="0.25">
      <c r="A28" s="102"/>
      <c r="B28" s="117" t="s">
        <v>28</v>
      </c>
      <c r="C28" s="118"/>
      <c r="D28" s="108">
        <v>0</v>
      </c>
      <c r="E28" s="104" t="e">
        <f>IF(ISBLANK($B28), "", SUMIF(#REF!,$B28,Transactions!$C:$C))</f>
        <v>#REF!</v>
      </c>
      <c r="F28" s="109" t="e">
        <f t="shared" si="2"/>
        <v>#REF!</v>
      </c>
      <c r="G28" s="106"/>
      <c r="H28" s="117" t="s">
        <v>29</v>
      </c>
      <c r="I28" s="118"/>
      <c r="J28" s="108">
        <v>0</v>
      </c>
      <c r="K28" s="104" t="e">
        <f>IF(ISBLANK($H28), "", SUMIF(#REF!,$H28,Transactions!$D:$D))</f>
        <v>#REF!</v>
      </c>
      <c r="M28" s="109" t="e">
        <f t="shared" si="3"/>
        <v>#REF!</v>
      </c>
    </row>
    <row r="29" spans="1:13" ht="18" customHeight="1" x14ac:dyDescent="0.25">
      <c r="A29" s="102"/>
      <c r="B29" s="117" t="s">
        <v>30</v>
      </c>
      <c r="C29" s="118"/>
      <c r="D29" s="108">
        <v>0</v>
      </c>
      <c r="E29" s="104" t="e">
        <f>IF(ISBLANK($B29), "", SUMIF(#REF!,$B29,Transactions!$C:$C))</f>
        <v>#REF!</v>
      </c>
      <c r="F29" s="109" t="e">
        <f t="shared" si="2"/>
        <v>#REF!</v>
      </c>
      <c r="G29" s="106"/>
      <c r="H29" s="117" t="s">
        <v>31</v>
      </c>
      <c r="I29" s="118"/>
      <c r="J29" s="108">
        <v>0</v>
      </c>
      <c r="K29" s="104" t="e">
        <f>IF(ISBLANK($H29), "", SUMIF(#REF!,$H29,Transactions!$D:$D))</f>
        <v>#REF!</v>
      </c>
      <c r="M29" s="109" t="e">
        <f t="shared" si="3"/>
        <v>#REF!</v>
      </c>
    </row>
    <row r="30" spans="1:13" ht="18" customHeight="1" x14ac:dyDescent="0.25">
      <c r="A30" s="79"/>
      <c r="B30" s="117" t="s">
        <v>32</v>
      </c>
      <c r="C30" s="118"/>
      <c r="D30" s="108">
        <v>0</v>
      </c>
      <c r="E30" s="104" t="e">
        <f>IF(ISBLANK($B30), "", SUMIF(#REF!,$B30,Transactions!$C:$C))</f>
        <v>#REF!</v>
      </c>
      <c r="F30" s="109" t="e">
        <f t="shared" si="2"/>
        <v>#REF!</v>
      </c>
      <c r="G30" s="110"/>
      <c r="H30" s="117" t="s">
        <v>33</v>
      </c>
      <c r="I30" s="118"/>
      <c r="J30" s="108">
        <v>0</v>
      </c>
      <c r="K30" s="104" t="e">
        <f>IF(ISBLANK($H30), "", SUMIF(#REF!,$H30,Transactions!$D:$D))</f>
        <v>#REF!</v>
      </c>
      <c r="M30" s="109" t="e">
        <f t="shared" si="3"/>
        <v>#REF!</v>
      </c>
    </row>
    <row r="31" spans="1:13" ht="18" customHeight="1" x14ac:dyDescent="0.25">
      <c r="A31" s="79"/>
      <c r="B31" s="117" t="s">
        <v>34</v>
      </c>
      <c r="C31" s="118"/>
      <c r="D31" s="108">
        <v>0</v>
      </c>
      <c r="E31" s="104" t="e">
        <f>IF(ISBLANK($B31), "", SUMIF(#REF!,$B31,Transactions!$C:$C))</f>
        <v>#REF!</v>
      </c>
      <c r="F31" s="109" t="e">
        <f t="shared" si="2"/>
        <v>#REF!</v>
      </c>
      <c r="G31" s="110"/>
      <c r="H31" s="117" t="s">
        <v>35</v>
      </c>
      <c r="I31" s="118"/>
      <c r="J31" s="108">
        <v>0</v>
      </c>
      <c r="K31" s="104" t="e">
        <f>IF(ISBLANK($H31), "", SUMIF(#REF!,$H31,Transactions!$D:$D))</f>
        <v>#REF!</v>
      </c>
      <c r="M31" s="109" t="e">
        <f t="shared" si="3"/>
        <v>#REF!</v>
      </c>
    </row>
    <row r="32" spans="1:13" ht="18" customHeight="1" x14ac:dyDescent="0.25">
      <c r="A32" s="79"/>
      <c r="B32" s="117" t="s">
        <v>36</v>
      </c>
      <c r="C32" s="118"/>
      <c r="D32" s="108">
        <v>0</v>
      </c>
      <c r="E32" s="104" t="e">
        <f>IF(ISBLANK($B32), "", SUMIF(#REF!,$B32,Transactions!$C:$C))</f>
        <v>#REF!</v>
      </c>
      <c r="F32" s="109" t="e">
        <f t="shared" si="2"/>
        <v>#REF!</v>
      </c>
      <c r="G32" s="110"/>
      <c r="H32" s="117" t="s">
        <v>37</v>
      </c>
      <c r="I32" s="118"/>
      <c r="J32" s="108">
        <v>0</v>
      </c>
      <c r="K32" s="104" t="e">
        <f>IF(ISBLANK($H32), "", SUMIF(#REF!,$H32,Transactions!$D:$D))</f>
        <v>#REF!</v>
      </c>
      <c r="M32" s="109" t="e">
        <f t="shared" si="3"/>
        <v>#REF!</v>
      </c>
    </row>
    <row r="33" spans="1:13" ht="18" customHeight="1" x14ac:dyDescent="0.25">
      <c r="A33" s="79"/>
      <c r="B33" s="117" t="s">
        <v>38</v>
      </c>
      <c r="C33" s="118"/>
      <c r="D33" s="108">
        <v>0</v>
      </c>
      <c r="E33" s="104" t="e">
        <f>IF(ISBLANK($B33), "", SUMIF(#REF!,$B33,Transactions!$C:$C))</f>
        <v>#REF!</v>
      </c>
      <c r="F33" s="109" t="e">
        <f t="shared" si="2"/>
        <v>#REF!</v>
      </c>
      <c r="G33" s="110"/>
      <c r="H33" s="117" t="s">
        <v>39</v>
      </c>
      <c r="I33" s="118"/>
      <c r="J33" s="111">
        <v>0</v>
      </c>
      <c r="K33" s="104" t="e">
        <f>IF(ISBLANK($H33), "", SUMIF(#REF!,$H33,Transactions!$D:$D))</f>
        <v>#REF!</v>
      </c>
      <c r="M33" s="109" t="e">
        <f t="shared" si="3"/>
        <v>#REF!</v>
      </c>
    </row>
    <row r="34" spans="1:13" ht="18" customHeight="1" x14ac:dyDescent="0.45">
      <c r="A34" s="79"/>
      <c r="B34" s="117" t="s">
        <v>40</v>
      </c>
      <c r="C34" s="118"/>
      <c r="D34" s="108">
        <v>0</v>
      </c>
      <c r="E34" s="104" t="e">
        <f>IF(ISBLANK($B34), "", SUMIF(#REF!,$B34,Transactions!$C:$C))</f>
        <v>#REF!</v>
      </c>
      <c r="F34" s="109" t="e">
        <f t="shared" si="2"/>
        <v>#REF!</v>
      </c>
      <c r="G34" s="112"/>
      <c r="H34" s="144"/>
      <c r="I34" s="118"/>
      <c r="J34" s="113"/>
      <c r="K34" s="104" t="str">
        <f>IF(ISBLANK($H34), "", SUMIF(#REF!,$H34,Transactions!$D:$D))</f>
        <v/>
      </c>
      <c r="L34" s="109" t="str">
        <f t="shared" ref="L34:L41" si="4">IF(ISBLANK($H34), "", K34-J34)</f>
        <v/>
      </c>
      <c r="M34" s="79"/>
    </row>
    <row r="35" spans="1:13" ht="18" customHeight="1" x14ac:dyDescent="0.45">
      <c r="A35" s="79"/>
      <c r="B35" s="117" t="s">
        <v>41</v>
      </c>
      <c r="C35" s="118"/>
      <c r="D35" s="108">
        <v>0</v>
      </c>
      <c r="E35" s="104" t="e">
        <f>IF(ISBLANK($B35), "", SUMIF(#REF!,$B35,Transactions!$C:$C))</f>
        <v>#REF!</v>
      </c>
      <c r="F35" s="109" t="e">
        <f t="shared" si="2"/>
        <v>#REF!</v>
      </c>
      <c r="G35" s="110"/>
      <c r="H35" s="144"/>
      <c r="I35" s="118"/>
      <c r="J35" s="113"/>
      <c r="K35" s="104" t="str">
        <f>IF(ISBLANK($H35), "", SUMIF(#REF!,$H35,Transactions!$D:$D))</f>
        <v/>
      </c>
      <c r="L35" s="109" t="str">
        <f t="shared" si="4"/>
        <v/>
      </c>
      <c r="M35" s="79"/>
    </row>
    <row r="36" spans="1:13" ht="18" customHeight="1" x14ac:dyDescent="0.45">
      <c r="A36" s="79"/>
      <c r="B36" s="117" t="s">
        <v>42</v>
      </c>
      <c r="C36" s="118"/>
      <c r="D36" s="108">
        <v>0</v>
      </c>
      <c r="E36" s="104" t="e">
        <f>IF(ISBLANK($B36), "", SUMIF(#REF!,$B36,Transactions!$C:$C))</f>
        <v>#REF!</v>
      </c>
      <c r="F36" s="109" t="e">
        <f t="shared" si="2"/>
        <v>#REF!</v>
      </c>
      <c r="G36" s="110"/>
      <c r="H36" s="144"/>
      <c r="I36" s="118"/>
      <c r="J36" s="113"/>
      <c r="K36" s="104" t="str">
        <f>IF(ISBLANK($H36), "", SUMIF(#REF!,$H36,Transactions!$D:$D))</f>
        <v/>
      </c>
      <c r="L36" s="109" t="str">
        <f t="shared" si="4"/>
        <v/>
      </c>
      <c r="M36" s="79"/>
    </row>
    <row r="37" spans="1:13" ht="18" customHeight="1" x14ac:dyDescent="0.45">
      <c r="A37" s="79"/>
      <c r="B37" s="117" t="s">
        <v>43</v>
      </c>
      <c r="C37" s="118"/>
      <c r="D37" s="108">
        <v>0</v>
      </c>
      <c r="E37" s="104" t="e">
        <f>IF(ISBLANK($B37), "", SUMIF(#REF!,$B37,Transactions!$C:$C))</f>
        <v>#REF!</v>
      </c>
      <c r="F37" s="109" t="e">
        <f t="shared" si="2"/>
        <v>#REF!</v>
      </c>
      <c r="G37" s="110"/>
      <c r="H37" s="144"/>
      <c r="I37" s="118"/>
      <c r="J37" s="113"/>
      <c r="K37" s="104" t="str">
        <f>IF(ISBLANK($H37), "", SUMIF(#REF!,$H37,Transactions!$D:$D))</f>
        <v/>
      </c>
      <c r="L37" s="109" t="str">
        <f t="shared" si="4"/>
        <v/>
      </c>
      <c r="M37" s="79"/>
    </row>
    <row r="38" spans="1:13" ht="18" customHeight="1" x14ac:dyDescent="0.45">
      <c r="A38" s="79"/>
      <c r="B38" s="117" t="s">
        <v>37</v>
      </c>
      <c r="C38" s="118"/>
      <c r="D38" s="108">
        <v>0</v>
      </c>
      <c r="E38" s="104" t="e">
        <f>IF(ISBLANK($B38), "", SUMIF(#REF!,$B38,Transactions!$C:$C))</f>
        <v>#REF!</v>
      </c>
      <c r="F38" s="109" t="e">
        <f t="shared" si="2"/>
        <v>#REF!</v>
      </c>
      <c r="G38" s="110"/>
      <c r="H38" s="144"/>
      <c r="I38" s="118"/>
      <c r="J38" s="113"/>
      <c r="K38" s="104" t="str">
        <f>IF(ISBLANK($H38), "", SUMIF(#REF!,$H38,Transactions!$D:$D))</f>
        <v/>
      </c>
      <c r="L38" s="109" t="str">
        <f t="shared" si="4"/>
        <v/>
      </c>
      <c r="M38" s="79"/>
    </row>
    <row r="39" spans="1:13" ht="18" customHeight="1" x14ac:dyDescent="0.45">
      <c r="A39" s="79"/>
      <c r="B39" s="117" t="s">
        <v>44</v>
      </c>
      <c r="C39" s="118"/>
      <c r="D39" s="108">
        <v>0</v>
      </c>
      <c r="E39" s="104" t="e">
        <f>IF(ISBLANK($B39), "", SUMIF(#REF!,$B39,Transactions!$C:$C))</f>
        <v>#REF!</v>
      </c>
      <c r="F39" s="109" t="e">
        <f t="shared" si="2"/>
        <v>#REF!</v>
      </c>
      <c r="G39" s="110"/>
      <c r="H39" s="144"/>
      <c r="I39" s="118"/>
      <c r="J39" s="113"/>
      <c r="K39" s="104" t="str">
        <f>IF(ISBLANK($H39), "", SUMIF(#REF!,$H39,Transactions!$D:$D))</f>
        <v/>
      </c>
      <c r="L39" s="109" t="str">
        <f t="shared" si="4"/>
        <v/>
      </c>
      <c r="M39" s="79"/>
    </row>
    <row r="40" spans="1:13" ht="18" customHeight="1" x14ac:dyDescent="0.45">
      <c r="A40" s="79"/>
      <c r="B40" s="117" t="s">
        <v>45</v>
      </c>
      <c r="C40" s="118"/>
      <c r="D40" s="114">
        <v>0</v>
      </c>
      <c r="E40" s="104" t="e">
        <f>IF(ISBLANK($B40), "", SUMIF(#REF!,$B40,Transactions!$C:$C))</f>
        <v>#REF!</v>
      </c>
      <c r="F40" s="109" t="e">
        <f t="shared" si="2"/>
        <v>#REF!</v>
      </c>
      <c r="G40" s="110"/>
      <c r="H40" s="144"/>
      <c r="I40" s="118"/>
      <c r="J40" s="113"/>
      <c r="K40" s="104" t="str">
        <f>IF(ISBLANK($H40), "", SUMIF(#REF!,$H40,Transactions!$D:$D))</f>
        <v/>
      </c>
      <c r="L40" s="109" t="str">
        <f t="shared" si="4"/>
        <v/>
      </c>
      <c r="M40" s="79"/>
    </row>
    <row r="41" spans="1:13" ht="18" customHeight="1" x14ac:dyDescent="0.45">
      <c r="A41" s="79"/>
      <c r="B41" s="117" t="s">
        <v>46</v>
      </c>
      <c r="C41" s="118"/>
      <c r="D41" s="114">
        <v>0</v>
      </c>
      <c r="E41" s="104" t="e">
        <f>IF(ISBLANK($B41), "", SUMIF(#REF!,$B41,Transactions!$C:$C))</f>
        <v>#REF!</v>
      </c>
      <c r="F41" s="109" t="e">
        <f t="shared" si="2"/>
        <v>#REF!</v>
      </c>
      <c r="G41" s="110"/>
      <c r="H41" s="144"/>
      <c r="I41" s="118"/>
      <c r="J41" s="113"/>
      <c r="K41" s="104" t="str">
        <f>IF(ISBLANK($H41), "", SUMIF(#REF!,$H41,Transactions!$D:$D))</f>
        <v/>
      </c>
      <c r="L41" s="109" t="str">
        <f t="shared" si="4"/>
        <v/>
      </c>
      <c r="M41" s="79"/>
    </row>
    <row r="42" spans="1:13" ht="18" customHeight="1" x14ac:dyDescent="0.45">
      <c r="A42" s="79"/>
      <c r="B42" s="115"/>
      <c r="C42" s="115"/>
      <c r="D42" s="114"/>
      <c r="E42" s="104"/>
      <c r="F42" s="109"/>
      <c r="G42" s="110"/>
      <c r="H42" s="116"/>
      <c r="I42" s="116"/>
      <c r="J42" s="113"/>
      <c r="K42" s="104"/>
      <c r="L42" s="109"/>
      <c r="M42" s="79"/>
    </row>
    <row r="43" spans="1:13" ht="18" customHeight="1" x14ac:dyDescent="0.45">
      <c r="A43" s="79"/>
      <c r="B43" s="115"/>
      <c r="C43" s="115"/>
      <c r="D43" s="114"/>
      <c r="E43" s="104"/>
      <c r="F43" s="109"/>
      <c r="G43" s="110"/>
      <c r="H43" s="116"/>
      <c r="I43" s="116"/>
      <c r="J43" s="113"/>
      <c r="K43" s="104"/>
      <c r="L43" s="109"/>
      <c r="M43" s="79"/>
    </row>
    <row r="44" spans="1:13" ht="18" customHeight="1" x14ac:dyDescent="0.45">
      <c r="A44" s="79"/>
      <c r="B44" s="117"/>
      <c r="C44" s="118"/>
      <c r="D44" s="108"/>
      <c r="E44" s="104" t="str">
        <f>IF(ISBLANK($B44), "", SUMIF(#REF!,$B44,Transactions!$C:$C))</f>
        <v/>
      </c>
      <c r="F44" s="109" t="str">
        <f>IF(ISBLANK($B44), "", D44-E44)</f>
        <v/>
      </c>
      <c r="G44" s="110"/>
      <c r="H44" s="144"/>
      <c r="I44" s="118"/>
      <c r="J44" s="113"/>
      <c r="K44" s="104" t="str">
        <f>IF(ISBLANK($H44), "", SUMIF(#REF!,$H44,Transactions!$D:$D))</f>
        <v/>
      </c>
      <c r="L44" s="109" t="str">
        <f>IF(ISBLANK($H44), "", K44-J44)</f>
        <v/>
      </c>
      <c r="M44" s="79"/>
    </row>
  </sheetData>
  <mergeCells count="54"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H30:I30"/>
    <mergeCell ref="B24:C24"/>
    <mergeCell ref="B27:C27"/>
    <mergeCell ref="H27:I27"/>
    <mergeCell ref="B28:C28"/>
    <mergeCell ref="H28:I28"/>
    <mergeCell ref="B29:C29"/>
    <mergeCell ref="B30:C30"/>
    <mergeCell ref="D22:F22"/>
    <mergeCell ref="J22:L22"/>
    <mergeCell ref="D23:F23"/>
    <mergeCell ref="J23:L23"/>
    <mergeCell ref="H29:I29"/>
    <mergeCell ref="I16:K16"/>
    <mergeCell ref="I17:K17"/>
    <mergeCell ref="B20:F20"/>
    <mergeCell ref="D21:F21"/>
    <mergeCell ref="J21:L21"/>
    <mergeCell ref="J8:K8"/>
    <mergeCell ref="D12:D15"/>
    <mergeCell ref="E12:E15"/>
    <mergeCell ref="I13:K13"/>
    <mergeCell ref="I14:K14"/>
    <mergeCell ref="I15:K15"/>
    <mergeCell ref="B2:H2"/>
    <mergeCell ref="I2:L2"/>
    <mergeCell ref="B3:G4"/>
    <mergeCell ref="I3:L3"/>
    <mergeCell ref="I4:M5"/>
    <mergeCell ref="B5:G6"/>
    <mergeCell ref="B41:C41"/>
    <mergeCell ref="B44:C44"/>
    <mergeCell ref="B34:C34"/>
    <mergeCell ref="B35:C35"/>
    <mergeCell ref="B36:C36"/>
    <mergeCell ref="B37:C37"/>
    <mergeCell ref="B38:C38"/>
    <mergeCell ref="B39:C39"/>
    <mergeCell ref="B40:C40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M26:M33 F26:F44 L34:L44">
    <cfRule type="cellIs" dxfId="1" priority="4" operator="lessThan">
      <formula>0</formula>
    </cfRule>
  </conditionalFormatting>
  <conditionalFormatting sqref="M27:M33 F27:F44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Transactions</vt:lpstr>
      <vt:lpstr>Sheet7</vt:lpstr>
      <vt:lpstr>Summary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Kanyensha</dc:creator>
  <cp:lastModifiedBy>Malama MK</cp:lastModifiedBy>
  <dcterms:created xsi:type="dcterms:W3CDTF">2025-04-28T13:29:59Z</dcterms:created>
  <dcterms:modified xsi:type="dcterms:W3CDTF">2025-04-30T17:27:41Z</dcterms:modified>
</cp:coreProperties>
</file>