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8F0FA01-CB66-4194-839F-F25AE6A5C8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1" l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L44" i="3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E26" i="3" s="1"/>
  <c r="C22" i="3" s="1"/>
  <c r="J26" i="3"/>
  <c r="D26" i="3"/>
  <c r="J22" i="3"/>
  <c r="D22" i="3"/>
  <c r="J21" i="3"/>
  <c r="I21" i="3"/>
  <c r="D21" i="3"/>
  <c r="C21" i="3"/>
  <c r="D17" i="3"/>
  <c r="I16" i="3"/>
  <c r="E12" i="3"/>
  <c r="D12" i="3"/>
  <c r="D1" i="1"/>
  <c r="C1" i="1"/>
  <c r="F26" i="3" l="1"/>
  <c r="M26" i="3"/>
  <c r="K26" i="3"/>
  <c r="I22" i="3" s="1"/>
  <c r="E17" i="3" s="1"/>
  <c r="I13" i="3" l="1"/>
  <c r="I14" i="3" s="1"/>
  <c r="I15" i="3"/>
</calcChain>
</file>

<file path=xl/sharedStrings.xml><?xml version="1.0" encoding="utf-8"?>
<sst xmlns="http://schemas.openxmlformats.org/spreadsheetml/2006/main" count="153" uniqueCount="62">
  <si>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</si>
  <si>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</si>
  <si>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</si>
  <si>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</si>
  <si>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</si>
  <si>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</si>
  <si>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</si>
  <si>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</si>
  <si>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</si>
  <si>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</si>
  <si>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Flour 1 kilo</t>
  </si>
  <si>
    <t>Sugar 1 kg</t>
  </si>
  <si>
    <t>Yeast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</si>
  <si>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</si>
  <si>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</si>
  <si>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</si>
  <si>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</si>
  <si>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</si>
  <si>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</si>
  <si>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</si>
  <si>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</si>
  <si>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</si>
  <si>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</si>
  <si>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</si>
  <si>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</si>
  <si>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</si>
  <si>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</si>
  <si>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</si>
  <si>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</si>
  <si>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</si>
  <si>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</si>
  <si>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</si>
  <si>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</si>
  <si>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</si>
  <si>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</si>
  <si>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</si>
  <si>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</si>
  <si>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</si>
  <si>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</si>
  <si>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</si>
  <si>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</si>
  <si>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</si>
  <si>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</si>
  <si>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</si>
  <si>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</si>
  <si>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</si>
  <si>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</si>
  <si>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Sales of groceries</t>
  </si>
  <si>
    <t>Payment of daily municipal assembly</t>
  </si>
  <si>
    <t>Purchase of sweets and biscuits for restocking</t>
  </si>
  <si>
    <t>Purchase of candies and biscuits for restocking</t>
  </si>
  <si>
    <t>Purcchase of biscuits, gari,snacks and milo for restocking</t>
  </si>
  <si>
    <t>Purchase of Powdered milk, milo, biscuits for restocking</t>
  </si>
  <si>
    <t>Self Salary</t>
  </si>
  <si>
    <t>Starting cash balance for March, 2025------------------------------------------&gt;</t>
  </si>
  <si>
    <t>Ending Balance for February, 2025</t>
  </si>
  <si>
    <t>Purchase of raw materials for making liquid soap, 2 bags of salts, snacks for restocking</t>
  </si>
  <si>
    <t>Sales</t>
  </si>
  <si>
    <t>Purchase of snacks, biscuites, powdered milk,milo for restocking</t>
  </si>
  <si>
    <t>Purchase of milo, mikl powder, snack, candies for restocking</t>
  </si>
  <si>
    <t>Ending Balance for March, 2025</t>
  </si>
  <si>
    <t>Starting Balance for April,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</si>
</sst>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[$GHS]#,##0.00"/>
    <numFmt numFmtId="165" formatCode="d&quot;-&quot;mmm&quot;-&quot;yyyy"/>
    <numFmt numFmtId="167" formatCode="&quot;$&quot;#,##0"/>
    <numFmt numFmtId="168" formatCode="mmmm&quot; &quot;yyyy"/>
    <numFmt numFmtId="169" formatCode="\+#,###%;\-#,###%;0%"/>
    <numFmt numFmtId="170" formatCode="\+\$#,###;\-\$#,###;\$0"/>
  </numFmts>
  <fonts count="51" x14ac:knownFonts="1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rgb="FF576475"/>
      <name val="Lato"/>
      <family val="2"/>
    </font>
    <font>
      <sz val="10"/>
      <color rgb="FF576475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47" fillId="0" borderId="0" applyFont="0" applyFill="0" applyBorder="0" applyAlignment="0" applyProtection="0"/>
  </cellStyleXfs>
  <cellXfs count="154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7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8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7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7" fontId="30" fillId="0" borderId="0" xfId="0" applyNumberFormat="1" applyFont="1" applyAlignment="1">
      <alignment horizontal="left"/>
    </xf>
    <xf numFmtId="167" fontId="5" fillId="0" borderId="0" xfId="0" applyNumberFormat="1" applyFont="1"/>
    <xf numFmtId="0" fontId="27" fillId="0" borderId="0" xfId="0" applyFont="1" applyAlignment="1">
      <alignment horizontal="left" vertical="top"/>
    </xf>
    <xf numFmtId="167" fontId="27" fillId="0" borderId="7" xfId="0" applyNumberFormat="1" applyFont="1" applyBorder="1" applyAlignment="1">
      <alignment horizontal="center" vertical="top"/>
    </xf>
    <xf numFmtId="167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7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7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7" fontId="42" fillId="0" borderId="16" xfId="0" applyNumberFormat="1" applyFont="1" applyBorder="1" applyAlignment="1">
      <alignment horizontal="right" vertical="top"/>
    </xf>
    <xf numFmtId="170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7" fontId="44" fillId="0" borderId="19" xfId="0" applyNumberFormat="1" applyFont="1" applyBorder="1" applyAlignment="1">
      <alignment horizontal="right" vertical="center"/>
    </xf>
    <xf numFmtId="167" fontId="44" fillId="0" borderId="0" xfId="0" applyNumberFormat="1" applyFont="1" applyAlignment="1">
      <alignment horizontal="right" vertical="center"/>
    </xf>
    <xf numFmtId="170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7" fontId="44" fillId="0" borderId="22" xfId="0" applyNumberFormat="1" applyFont="1" applyBorder="1" applyAlignment="1">
      <alignment horizontal="right" vertical="center"/>
    </xf>
    <xf numFmtId="167" fontId="44" fillId="0" borderId="25" xfId="0" applyNumberFormat="1" applyFont="1" applyBorder="1" applyAlignment="1">
      <alignment horizontal="right" vertical="center"/>
    </xf>
    <xf numFmtId="170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7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7" fontId="46" fillId="0" borderId="25" xfId="0" applyNumberFormat="1" applyFont="1" applyBorder="1"/>
    <xf numFmtId="167" fontId="44" fillId="0" borderId="25" xfId="0" applyNumberFormat="1" applyFont="1" applyBorder="1" applyAlignment="1">
      <alignment horizontal="right"/>
    </xf>
    <xf numFmtId="167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167" fontId="43" fillId="0" borderId="23" xfId="0" applyNumberFormat="1" applyFont="1" applyBorder="1" applyAlignment="1">
      <alignment vertical="center"/>
    </xf>
    <xf numFmtId="0" fontId="1" fillId="0" borderId="24" xfId="0" applyFont="1" applyBorder="1"/>
    <xf numFmtId="0" fontId="11" fillId="5" borderId="0" xfId="0" applyFont="1" applyFill="1" applyAlignment="1">
      <alignment vertical="center" wrapText="1"/>
    </xf>
    <xf numFmtId="0" fontId="0" fillId="0" borderId="0" xfId="0"/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167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9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7" fontId="25" fillId="7" borderId="0" xfId="0" applyNumberFormat="1" applyFont="1" applyFill="1" applyAlignment="1">
      <alignment horizontal="center"/>
    </xf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0" fontId="36" fillId="0" borderId="0" xfId="0" applyFont="1" applyAlignment="1">
      <alignment horizontal="left" vertical="top"/>
    </xf>
    <xf numFmtId="167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7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45" fillId="0" borderId="23" xfId="0" applyFont="1" applyBorder="1"/>
    <xf numFmtId="44" fontId="9" fillId="4" borderId="0" xfId="1" applyFont="1" applyFill="1" applyAlignment="1">
      <alignment vertical="center"/>
    </xf>
    <xf numFmtId="44" fontId="9" fillId="2" borderId="0" xfId="1" applyFont="1" applyFill="1" applyAlignment="1">
      <alignment vertical="center"/>
    </xf>
    <xf numFmtId="44" fontId="8" fillId="4" borderId="1" xfId="1" applyFont="1" applyFill="1" applyBorder="1" applyAlignment="1">
      <alignment horizontal="left" vertical="center"/>
    </xf>
    <xf numFmtId="44" fontId="8" fillId="2" borderId="2" xfId="1" applyFont="1" applyFill="1" applyBorder="1" applyAlignment="1">
      <alignment horizontal="left" vertical="center"/>
    </xf>
    <xf numFmtId="44" fontId="8" fillId="3" borderId="2" xfId="1" applyFont="1" applyFill="1" applyBorder="1" applyAlignment="1">
      <alignment horizontal="left" vertical="center"/>
    </xf>
    <xf numFmtId="44" fontId="8" fillId="2" borderId="3" xfId="1" applyFont="1" applyFill="1" applyBorder="1" applyAlignment="1">
      <alignment horizontal="left" vertical="center"/>
    </xf>
    <xf numFmtId="44" fontId="8" fillId="3" borderId="3" xfId="1" applyFont="1" applyFill="1" applyBorder="1" applyAlignment="1">
      <alignment horizontal="left" vertical="center"/>
    </xf>
    <xf numFmtId="44" fontId="9" fillId="2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44" fontId="0" fillId="0" borderId="0" xfId="0" applyNumberFormat="1"/>
    <xf numFmtId="14" fontId="0" fillId="0" borderId="0" xfId="0" applyNumberFormat="1"/>
    <xf numFmtId="0" fontId="48" fillId="0" borderId="0" xfId="0" applyFont="1"/>
    <xf numFmtId="0" fontId="49" fillId="3" borderId="0" xfId="0" applyFont="1" applyFill="1" applyBorder="1" applyAlignment="1">
      <alignment horizontal="left" vertical="center"/>
    </xf>
    <xf numFmtId="44" fontId="48" fillId="0" borderId="0" xfId="0" applyNumberFormat="1" applyFont="1"/>
    <xf numFmtId="14" fontId="48" fillId="0" borderId="0" xfId="0" applyNumberFormat="1" applyFont="1"/>
    <xf numFmtId="0" fontId="50" fillId="3" borderId="0" xfId="0" applyFont="1" applyFill="1" applyBorder="1" applyAlignment="1">
      <alignment horizontal="left" vertical="center"/>
    </xf>
    <xf numFmtId="0" fontId="49" fillId="4" borderId="1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98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52" sqref="G52"/>
    </sheetView>
  </sheetViews>
  <sheetFormatPr defaultColWidth="12.6640625" defaultRowHeight="15.75" customHeight="1" x14ac:dyDescent="0.25"/>
  <cols>
    <col min="1" max="1" width="30.88671875" customWidth="1"/>
    <col min="2" max="2" width="71.88671875" customWidth="1"/>
    <col min="3" max="3" width="22.88671875" customWidth="1"/>
    <col min="4" max="4" width="17" customWidth="1"/>
    <col min="5" max="5" width="27.77734375" customWidth="1"/>
    <col min="6" max="6" width="11.6640625" customWidth="1"/>
  </cols>
  <sheetData>
    <row r="1" spans="1:6" ht="27.75" hidden="1" customHeight="1" x14ac:dyDescent="0.4">
      <c r="A1" s="1"/>
      <c r="B1" s="2"/>
      <c r="C1" s="3">
        <f t="shared" ref="C1:D1" si="0">SUM(C3:C997)</f>
        <v>144.96999999999994</v>
      </c>
      <c r="D1" s="4">
        <f t="shared" si="0"/>
        <v>178.58999999999997</v>
      </c>
      <c r="E1" s="5"/>
      <c r="F1" s="6"/>
    </row>
    <row r="2" spans="1:6" ht="24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6" ht="19.5" customHeight="1" x14ac:dyDescent="0.25">
      <c r="A3" s="13">
        <v>45691</v>
      </c>
      <c r="B3" s="153" t="s">
        <v>6</v>
      </c>
      <c r="C3" s="139"/>
      <c r="D3" s="139"/>
      <c r="E3" s="137">
        <v>58.7</v>
      </c>
      <c r="F3" s="14"/>
    </row>
    <row r="4" spans="1:6" ht="19.5" customHeight="1" x14ac:dyDescent="0.25">
      <c r="A4" s="13">
        <v>45691</v>
      </c>
      <c r="B4" s="16" t="s">
        <v>47</v>
      </c>
      <c r="C4" s="140"/>
      <c r="D4" s="141">
        <v>3.22</v>
      </c>
      <c r="E4" s="138">
        <f>E3+D4</f>
        <v>61.92</v>
      </c>
      <c r="F4" s="14"/>
    </row>
    <row r="5" spans="1:6" ht="19.5" customHeight="1" x14ac:dyDescent="0.25">
      <c r="A5" s="13">
        <v>45691</v>
      </c>
      <c r="B5" s="16" t="s">
        <v>48</v>
      </c>
      <c r="C5" s="140">
        <v>0.13</v>
      </c>
      <c r="D5" s="141"/>
      <c r="E5" s="138">
        <f>E4-C5</f>
        <v>61.79</v>
      </c>
      <c r="F5" s="14"/>
    </row>
    <row r="6" spans="1:6" ht="19.5" customHeight="1" x14ac:dyDescent="0.25">
      <c r="A6" s="15">
        <v>45692</v>
      </c>
      <c r="B6" s="16" t="s">
        <v>47</v>
      </c>
      <c r="C6" s="140"/>
      <c r="D6" s="141">
        <v>7.73</v>
      </c>
      <c r="E6" s="138">
        <f>E5+D6</f>
        <v>69.52</v>
      </c>
      <c r="F6" s="14"/>
    </row>
    <row r="7" spans="1:6" ht="19.5" customHeight="1" x14ac:dyDescent="0.25">
      <c r="A7" s="15"/>
      <c r="B7" s="16" t="s">
        <v>48</v>
      </c>
      <c r="C7" s="140">
        <v>0.13</v>
      </c>
      <c r="D7" s="141"/>
      <c r="E7" s="138">
        <f>E6-C7</f>
        <v>69.39</v>
      </c>
      <c r="F7" s="14"/>
    </row>
    <row r="8" spans="1:6" ht="19.5" customHeight="1" x14ac:dyDescent="0.25">
      <c r="A8" s="15">
        <v>45693</v>
      </c>
      <c r="B8" s="16" t="s">
        <v>47</v>
      </c>
      <c r="D8" s="140">
        <v>3.86</v>
      </c>
      <c r="E8" s="138">
        <f>E7+D8</f>
        <v>73.25</v>
      </c>
      <c r="F8" s="14"/>
    </row>
    <row r="9" spans="1:6" ht="19.5" customHeight="1" x14ac:dyDescent="0.25">
      <c r="A9" s="15"/>
      <c r="B9" s="16" t="s">
        <v>48</v>
      </c>
      <c r="C9" s="140">
        <v>0.13</v>
      </c>
      <c r="D9" s="141"/>
      <c r="E9" s="138">
        <f>E8-C9</f>
        <v>73.12</v>
      </c>
      <c r="F9" s="14"/>
    </row>
    <row r="10" spans="1:6" ht="19.5" customHeight="1" x14ac:dyDescent="0.25">
      <c r="A10" s="15">
        <v>45694</v>
      </c>
      <c r="B10" s="16" t="s">
        <v>47</v>
      </c>
      <c r="C10" s="140"/>
      <c r="D10" s="141">
        <v>6.45</v>
      </c>
      <c r="E10" s="138">
        <f>E9+D10</f>
        <v>79.570000000000007</v>
      </c>
      <c r="F10" s="14"/>
    </row>
    <row r="11" spans="1:6" ht="19.5" customHeight="1" x14ac:dyDescent="0.25">
      <c r="A11" s="15"/>
      <c r="B11" s="16" t="s">
        <v>48</v>
      </c>
      <c r="C11" s="140">
        <v>0.13</v>
      </c>
      <c r="D11" s="141"/>
      <c r="E11" s="138">
        <f>E10-C11</f>
        <v>79.440000000000012</v>
      </c>
      <c r="F11" s="14"/>
    </row>
    <row r="12" spans="1:6" ht="19.5" customHeight="1" x14ac:dyDescent="0.25">
      <c r="A12" s="15">
        <v>45695</v>
      </c>
      <c r="B12" s="16" t="s">
        <v>47</v>
      </c>
      <c r="C12" s="140"/>
      <c r="D12" s="141">
        <v>3.86</v>
      </c>
      <c r="E12" s="138">
        <f>E11+D12</f>
        <v>83.300000000000011</v>
      </c>
      <c r="F12" s="14"/>
    </row>
    <row r="13" spans="1:6" ht="19.5" customHeight="1" x14ac:dyDescent="0.25">
      <c r="A13" s="15"/>
      <c r="B13" s="16" t="s">
        <v>48</v>
      </c>
      <c r="C13" s="140">
        <v>0.13</v>
      </c>
      <c r="D13" s="141"/>
      <c r="E13" s="138">
        <f>E12-C13</f>
        <v>83.170000000000016</v>
      </c>
      <c r="F13" s="14"/>
    </row>
    <row r="14" spans="1:6" ht="19.5" customHeight="1" x14ac:dyDescent="0.25">
      <c r="A14" s="15">
        <v>45696</v>
      </c>
      <c r="B14" s="16" t="s">
        <v>49</v>
      </c>
      <c r="C14" s="140">
        <v>5.78</v>
      </c>
      <c r="D14" s="141"/>
      <c r="E14" s="138">
        <f>E13-C14</f>
        <v>77.390000000000015</v>
      </c>
      <c r="F14" s="14"/>
    </row>
    <row r="15" spans="1:6" ht="19.5" customHeight="1" x14ac:dyDescent="0.25">
      <c r="A15" s="15">
        <v>45698</v>
      </c>
      <c r="B15" s="16" t="s">
        <v>47</v>
      </c>
      <c r="C15" s="140"/>
      <c r="D15" s="141">
        <v>6.45</v>
      </c>
      <c r="E15" s="138">
        <f>E14+D15</f>
        <v>83.840000000000018</v>
      </c>
      <c r="F15" s="14"/>
    </row>
    <row r="16" spans="1:6" ht="19.5" customHeight="1" x14ac:dyDescent="0.25">
      <c r="A16" s="15"/>
      <c r="B16" s="16" t="s">
        <v>48</v>
      </c>
      <c r="C16" s="140">
        <v>0.13</v>
      </c>
      <c r="D16" s="141"/>
      <c r="E16" s="138">
        <f>E15-C16</f>
        <v>83.710000000000022</v>
      </c>
      <c r="F16" s="14"/>
    </row>
    <row r="17" spans="1:6" ht="19.5" customHeight="1" x14ac:dyDescent="0.25">
      <c r="A17" s="15">
        <v>45699</v>
      </c>
      <c r="B17" s="16" t="s">
        <v>47</v>
      </c>
      <c r="C17" s="140"/>
      <c r="D17" s="141">
        <v>2.9</v>
      </c>
      <c r="E17" s="138">
        <f>E16+D17</f>
        <v>86.610000000000028</v>
      </c>
      <c r="F17" s="14"/>
    </row>
    <row r="18" spans="1:6" ht="19.5" customHeight="1" x14ac:dyDescent="0.25">
      <c r="A18" s="15"/>
      <c r="B18" s="16" t="s">
        <v>48</v>
      </c>
      <c r="C18" s="140">
        <v>0.13</v>
      </c>
      <c r="D18" s="141"/>
      <c r="E18" s="138">
        <f>E17-C18</f>
        <v>86.480000000000032</v>
      </c>
      <c r="F18" s="14"/>
    </row>
    <row r="19" spans="1:6" ht="19.5" customHeight="1" x14ac:dyDescent="0.25">
      <c r="A19" s="15">
        <v>45700</v>
      </c>
      <c r="B19" s="16" t="s">
        <v>47</v>
      </c>
      <c r="C19" s="140"/>
      <c r="D19" s="141">
        <v>3.22</v>
      </c>
      <c r="E19" s="138">
        <f>E18+D19</f>
        <v>89.700000000000031</v>
      </c>
      <c r="F19" s="14"/>
    </row>
    <row r="20" spans="1:6" ht="19.5" customHeight="1" x14ac:dyDescent="0.25">
      <c r="A20" s="15"/>
      <c r="B20" s="16" t="s">
        <v>48</v>
      </c>
      <c r="C20" s="140">
        <v>0.13</v>
      </c>
      <c r="D20" s="141"/>
      <c r="E20" s="138">
        <f>E19-C20</f>
        <v>89.570000000000036</v>
      </c>
      <c r="F20" s="14"/>
    </row>
    <row r="21" spans="1:6" ht="19.5" customHeight="1" x14ac:dyDescent="0.25">
      <c r="A21" s="15">
        <v>45701</v>
      </c>
      <c r="B21" s="16" t="s">
        <v>47</v>
      </c>
      <c r="C21" s="140"/>
      <c r="D21" s="141">
        <v>5.16</v>
      </c>
      <c r="E21" s="138">
        <f>E20+D21</f>
        <v>94.730000000000032</v>
      </c>
      <c r="F21" s="14"/>
    </row>
    <row r="22" spans="1:6" ht="19.5" customHeight="1" x14ac:dyDescent="0.25">
      <c r="A22" s="15"/>
      <c r="B22" s="16" t="s">
        <v>48</v>
      </c>
      <c r="C22" s="140">
        <v>0.13</v>
      </c>
      <c r="D22" s="141"/>
      <c r="E22" s="144">
        <f>E21-C22</f>
        <v>94.600000000000037</v>
      </c>
      <c r="F22" s="14"/>
    </row>
    <row r="23" spans="1:6" ht="19.5" customHeight="1" x14ac:dyDescent="0.25">
      <c r="A23" s="15">
        <v>45702</v>
      </c>
      <c r="B23" s="16" t="s">
        <v>47</v>
      </c>
      <c r="C23" s="140"/>
      <c r="D23" s="141">
        <v>3.87</v>
      </c>
      <c r="E23" s="144">
        <f>E22+D23</f>
        <v>98.470000000000041</v>
      </c>
      <c r="F23" s="14"/>
    </row>
    <row r="24" spans="1:6" ht="19.5" customHeight="1" x14ac:dyDescent="0.25">
      <c r="A24" s="15"/>
      <c r="B24" s="16" t="s">
        <v>48</v>
      </c>
      <c r="C24" s="140">
        <v>0.13</v>
      </c>
      <c r="D24" s="141"/>
      <c r="E24" s="144">
        <f>E23-C24</f>
        <v>98.340000000000046</v>
      </c>
      <c r="F24" s="14"/>
    </row>
    <row r="25" spans="1:6" ht="19.5" customHeight="1" x14ac:dyDescent="0.25">
      <c r="A25" s="15">
        <v>45703</v>
      </c>
      <c r="B25" s="16" t="s">
        <v>50</v>
      </c>
      <c r="C25" s="140">
        <v>5.78</v>
      </c>
      <c r="D25" s="141"/>
      <c r="E25" s="144">
        <f>E24-C25</f>
        <v>92.560000000000045</v>
      </c>
      <c r="F25" s="14"/>
    </row>
    <row r="26" spans="1:6" ht="19.5" customHeight="1" x14ac:dyDescent="0.25">
      <c r="A26" s="15">
        <v>45705</v>
      </c>
      <c r="B26" s="16" t="s">
        <v>47</v>
      </c>
      <c r="C26" s="140"/>
      <c r="D26" s="141">
        <v>3.22</v>
      </c>
      <c r="E26" s="144">
        <f>E25+D26</f>
        <v>95.780000000000044</v>
      </c>
      <c r="F26" s="14"/>
    </row>
    <row r="27" spans="1:6" ht="19.5" customHeight="1" x14ac:dyDescent="0.25">
      <c r="A27" s="15"/>
      <c r="B27" s="16" t="s">
        <v>48</v>
      </c>
      <c r="C27" s="140">
        <v>0.13</v>
      </c>
      <c r="D27" s="141"/>
      <c r="E27" s="144">
        <f>E26-C27</f>
        <v>95.650000000000048</v>
      </c>
      <c r="F27" s="14"/>
    </row>
    <row r="28" spans="1:6" ht="19.5" customHeight="1" x14ac:dyDescent="0.25">
      <c r="A28" s="15">
        <v>45706</v>
      </c>
      <c r="B28" s="16" t="s">
        <v>47</v>
      </c>
      <c r="C28" s="140"/>
      <c r="D28" s="141">
        <v>3.87</v>
      </c>
      <c r="E28" s="144">
        <f>E27+D28</f>
        <v>99.520000000000053</v>
      </c>
      <c r="F28" s="14"/>
    </row>
    <row r="29" spans="1:6" ht="19.5" customHeight="1" x14ac:dyDescent="0.25">
      <c r="A29" s="15"/>
      <c r="B29" s="16" t="s">
        <v>48</v>
      </c>
      <c r="C29" s="140">
        <v>0.13</v>
      </c>
      <c r="D29" s="141"/>
      <c r="E29" s="144">
        <f>E28-C29</f>
        <v>99.390000000000057</v>
      </c>
      <c r="F29" s="14"/>
    </row>
    <row r="30" spans="1:6" ht="19.5" customHeight="1" x14ac:dyDescent="0.25">
      <c r="A30" s="17">
        <v>45707</v>
      </c>
      <c r="B30" s="18" t="s">
        <v>47</v>
      </c>
      <c r="C30" s="142"/>
      <c r="D30" s="143">
        <v>3.15</v>
      </c>
      <c r="E30" s="144">
        <f>E29+D30</f>
        <v>102.54000000000006</v>
      </c>
      <c r="F30" s="14"/>
    </row>
    <row r="31" spans="1:6" ht="15.75" customHeight="1" x14ac:dyDescent="0.25">
      <c r="B31" s="145" t="s">
        <v>48</v>
      </c>
      <c r="C31">
        <v>0.13</v>
      </c>
      <c r="E31" s="146">
        <f>E30-C31</f>
        <v>102.41000000000007</v>
      </c>
    </row>
    <row r="32" spans="1:6" ht="15.75" customHeight="1" x14ac:dyDescent="0.25">
      <c r="A32" s="147">
        <v>45708</v>
      </c>
      <c r="B32" s="145" t="s">
        <v>47</v>
      </c>
      <c r="D32">
        <v>4.49</v>
      </c>
      <c r="E32" s="146">
        <f>E31+D32</f>
        <v>106.90000000000006</v>
      </c>
    </row>
    <row r="33" spans="1:5" ht="15.75" customHeight="1" x14ac:dyDescent="0.25">
      <c r="B33" s="145" t="s">
        <v>48</v>
      </c>
      <c r="C33">
        <v>0.13</v>
      </c>
      <c r="E33" s="146">
        <f>E32-C33</f>
        <v>106.77000000000007</v>
      </c>
    </row>
    <row r="34" spans="1:5" ht="15.75" customHeight="1" x14ac:dyDescent="0.25">
      <c r="A34" s="147">
        <v>45709</v>
      </c>
      <c r="B34" s="145" t="s">
        <v>47</v>
      </c>
      <c r="D34">
        <v>7.7</v>
      </c>
      <c r="E34" s="146">
        <f>E33+D34</f>
        <v>114.47000000000007</v>
      </c>
    </row>
    <row r="35" spans="1:5" ht="15.75" customHeight="1" x14ac:dyDescent="0.25">
      <c r="B35" s="145" t="s">
        <v>48</v>
      </c>
      <c r="C35">
        <v>0.13</v>
      </c>
      <c r="E35" s="146">
        <f>E34-C35</f>
        <v>114.34000000000007</v>
      </c>
    </row>
    <row r="36" spans="1:5" ht="15.75" customHeight="1" x14ac:dyDescent="0.25">
      <c r="A36" s="147">
        <v>45710</v>
      </c>
      <c r="B36" s="145" t="s">
        <v>51</v>
      </c>
      <c r="C36">
        <v>11.56</v>
      </c>
      <c r="E36" s="146">
        <f>E35-C36</f>
        <v>102.78000000000007</v>
      </c>
    </row>
    <row r="37" spans="1:5" ht="15.75" customHeight="1" x14ac:dyDescent="0.25">
      <c r="A37" s="147">
        <v>45712</v>
      </c>
      <c r="B37" s="145" t="s">
        <v>47</v>
      </c>
      <c r="D37">
        <v>7.45</v>
      </c>
      <c r="E37" s="146">
        <f>E36+D37</f>
        <v>110.23000000000008</v>
      </c>
    </row>
    <row r="38" spans="1:5" ht="15.75" customHeight="1" x14ac:dyDescent="0.25">
      <c r="B38" s="145" t="s">
        <v>48</v>
      </c>
      <c r="C38">
        <v>0.13</v>
      </c>
      <c r="E38" s="146">
        <f>E37-C38</f>
        <v>110.10000000000008</v>
      </c>
    </row>
    <row r="39" spans="1:5" ht="15.75" customHeight="1" x14ac:dyDescent="0.25">
      <c r="A39" s="147">
        <v>45713</v>
      </c>
      <c r="B39" s="145" t="s">
        <v>47</v>
      </c>
      <c r="D39">
        <v>6.45</v>
      </c>
      <c r="E39" s="146">
        <f>E38+D39</f>
        <v>116.55000000000008</v>
      </c>
    </row>
    <row r="40" spans="1:5" ht="15.75" customHeight="1" x14ac:dyDescent="0.25">
      <c r="B40" s="145" t="s">
        <v>48</v>
      </c>
      <c r="C40">
        <v>0.13</v>
      </c>
      <c r="E40" s="146">
        <f>E39-C40</f>
        <v>116.42000000000009</v>
      </c>
    </row>
    <row r="41" spans="1:5" ht="15.75" customHeight="1" x14ac:dyDescent="0.25">
      <c r="A41" s="147">
        <v>45714</v>
      </c>
      <c r="B41" s="145" t="s">
        <v>47</v>
      </c>
      <c r="D41">
        <v>3.22</v>
      </c>
      <c r="E41" s="146">
        <f>E40+D41</f>
        <v>119.64000000000009</v>
      </c>
    </row>
    <row r="42" spans="1:5" ht="15.75" customHeight="1" x14ac:dyDescent="0.25">
      <c r="B42" s="145" t="s">
        <v>48</v>
      </c>
      <c r="C42">
        <v>0.13</v>
      </c>
      <c r="E42" s="146">
        <f>E41-C42</f>
        <v>119.51000000000009</v>
      </c>
    </row>
    <row r="43" spans="1:5" ht="15.75" customHeight="1" x14ac:dyDescent="0.25">
      <c r="A43" s="147">
        <v>45715</v>
      </c>
      <c r="B43" s="145" t="s">
        <v>47</v>
      </c>
      <c r="D43">
        <v>3.53</v>
      </c>
      <c r="E43" s="146">
        <f>E42+D43</f>
        <v>123.04000000000009</v>
      </c>
    </row>
    <row r="44" spans="1:5" ht="15.75" customHeight="1" x14ac:dyDescent="0.25">
      <c r="B44" s="145" t="s">
        <v>48</v>
      </c>
      <c r="C44">
        <v>0.13</v>
      </c>
      <c r="E44" s="146">
        <f>E43-C44</f>
        <v>122.9100000000001</v>
      </c>
    </row>
    <row r="45" spans="1:5" ht="15.75" customHeight="1" x14ac:dyDescent="0.25">
      <c r="A45" s="147">
        <v>45716</v>
      </c>
      <c r="B45" s="145" t="s">
        <v>47</v>
      </c>
      <c r="D45">
        <v>4.49</v>
      </c>
      <c r="E45" s="146">
        <f>E44+D45</f>
        <v>127.40000000000009</v>
      </c>
    </row>
    <row r="46" spans="1:5" ht="15.75" customHeight="1" x14ac:dyDescent="0.25">
      <c r="B46" s="145" t="s">
        <v>48</v>
      </c>
      <c r="C46">
        <v>0.13</v>
      </c>
      <c r="E46" s="146">
        <f>E45-C46</f>
        <v>127.2700000000001</v>
      </c>
    </row>
    <row r="47" spans="1:5" ht="15.75" customHeight="1" x14ac:dyDescent="0.25">
      <c r="B47" s="145" t="s">
        <v>52</v>
      </c>
      <c r="C47">
        <v>12.9</v>
      </c>
      <c r="E47" s="146">
        <f>E46-C47</f>
        <v>114.37000000000009</v>
      </c>
    </row>
    <row r="48" spans="1:5" ht="15.75" customHeight="1" x14ac:dyDescent="0.25">
      <c r="B48" s="145" t="s">
        <v>53</v>
      </c>
      <c r="C48">
        <v>12.9</v>
      </c>
      <c r="E48" s="146">
        <f>E47-C48</f>
        <v>101.47000000000008</v>
      </c>
    </row>
    <row r="49" spans="1:5" ht="15.75" customHeight="1" x14ac:dyDescent="0.25">
      <c r="A49" s="151">
        <v>45716</v>
      </c>
      <c r="B49" s="149" t="s">
        <v>55</v>
      </c>
      <c r="E49" s="150">
        <f>E48-C49</f>
        <v>101.47000000000008</v>
      </c>
    </row>
    <row r="50" spans="1:5" ht="15.75" customHeight="1" x14ac:dyDescent="0.25">
      <c r="A50" s="151">
        <v>45719</v>
      </c>
      <c r="B50" s="149" t="s">
        <v>54</v>
      </c>
      <c r="E50" s="150">
        <f>E49-C50</f>
        <v>101.47000000000008</v>
      </c>
    </row>
    <row r="51" spans="1:5" ht="15.75" customHeight="1" x14ac:dyDescent="0.25">
      <c r="B51" s="145" t="s">
        <v>47</v>
      </c>
      <c r="D51">
        <v>12.84</v>
      </c>
      <c r="E51" s="146">
        <f>E50+D51</f>
        <v>114.31000000000009</v>
      </c>
    </row>
    <row r="52" spans="1:5" ht="15.75" customHeight="1" x14ac:dyDescent="0.25">
      <c r="B52" s="145" t="s">
        <v>48</v>
      </c>
      <c r="C52">
        <v>0.13</v>
      </c>
      <c r="E52" s="146">
        <f>E51-C52</f>
        <v>114.18000000000009</v>
      </c>
    </row>
    <row r="53" spans="1:5" ht="15.75" customHeight="1" x14ac:dyDescent="0.25">
      <c r="A53" s="147">
        <v>45720</v>
      </c>
      <c r="B53" s="145" t="s">
        <v>47</v>
      </c>
      <c r="D53">
        <v>2.57</v>
      </c>
      <c r="E53" s="146">
        <f>E52+D53</f>
        <v>116.75000000000009</v>
      </c>
    </row>
    <row r="54" spans="1:5" ht="15.75" customHeight="1" x14ac:dyDescent="0.25">
      <c r="B54" s="145" t="s">
        <v>48</v>
      </c>
      <c r="C54">
        <v>0.13</v>
      </c>
      <c r="E54" s="146">
        <f>E53-C54</f>
        <v>116.62000000000009</v>
      </c>
    </row>
    <row r="55" spans="1:5" ht="15.75" customHeight="1" x14ac:dyDescent="0.25">
      <c r="A55" s="147">
        <v>45721</v>
      </c>
      <c r="B55" s="145" t="s">
        <v>47</v>
      </c>
      <c r="D55">
        <v>5.78</v>
      </c>
      <c r="E55" s="146">
        <f>E54+D55</f>
        <v>122.40000000000009</v>
      </c>
    </row>
    <row r="56" spans="1:5" ht="15.75" customHeight="1" x14ac:dyDescent="0.25">
      <c r="B56" s="145" t="s">
        <v>48</v>
      </c>
      <c r="C56">
        <v>0.13</v>
      </c>
      <c r="E56" s="146">
        <f>E55-C56</f>
        <v>122.2700000000001</v>
      </c>
    </row>
    <row r="57" spans="1:5" ht="15.75" customHeight="1" x14ac:dyDescent="0.25">
      <c r="A57" s="147">
        <v>45722</v>
      </c>
      <c r="B57" s="145" t="s">
        <v>47</v>
      </c>
      <c r="D57">
        <v>3.21</v>
      </c>
      <c r="E57" s="146">
        <f>E56+D57</f>
        <v>125.48000000000009</v>
      </c>
    </row>
    <row r="58" spans="1:5" ht="15.75" customHeight="1" x14ac:dyDescent="0.25">
      <c r="B58" s="145" t="s">
        <v>48</v>
      </c>
      <c r="C58">
        <v>0.13</v>
      </c>
      <c r="E58" s="146">
        <f>E57-C58</f>
        <v>125.35000000000009</v>
      </c>
    </row>
    <row r="59" spans="1:5" ht="15.75" customHeight="1" x14ac:dyDescent="0.25">
      <c r="A59" s="147">
        <v>45723</v>
      </c>
      <c r="B59" s="145" t="s">
        <v>47</v>
      </c>
      <c r="D59">
        <v>6.42</v>
      </c>
      <c r="E59" s="146">
        <f>E58+D59</f>
        <v>131.7700000000001</v>
      </c>
    </row>
    <row r="60" spans="1:5" ht="15.75" customHeight="1" x14ac:dyDescent="0.25">
      <c r="B60" s="145" t="s">
        <v>48</v>
      </c>
      <c r="C60">
        <v>0.13</v>
      </c>
      <c r="E60" s="146">
        <f>E59-C60</f>
        <v>131.6400000000001</v>
      </c>
    </row>
    <row r="61" spans="1:5" ht="15.75" customHeight="1" x14ac:dyDescent="0.25">
      <c r="A61" s="147">
        <v>45724</v>
      </c>
      <c r="B61" s="145" t="s">
        <v>56</v>
      </c>
      <c r="C61">
        <v>47.51</v>
      </c>
      <c r="E61" s="146">
        <f>E60-C61</f>
        <v>84.130000000000109</v>
      </c>
    </row>
    <row r="62" spans="1:5" ht="15.75" customHeight="1" x14ac:dyDescent="0.25">
      <c r="B62" s="145" t="s">
        <v>36</v>
      </c>
      <c r="C62">
        <v>1.93</v>
      </c>
      <c r="E62" s="146">
        <f>E61-C62</f>
        <v>82.200000000000102</v>
      </c>
    </row>
    <row r="63" spans="1:5" ht="15.75" customHeight="1" x14ac:dyDescent="0.25">
      <c r="A63" s="147">
        <v>45726</v>
      </c>
      <c r="B63" s="145" t="s">
        <v>57</v>
      </c>
      <c r="D63">
        <v>3.53</v>
      </c>
      <c r="E63" s="146">
        <f>E62+D63</f>
        <v>85.730000000000103</v>
      </c>
    </row>
    <row r="64" spans="1:5" ht="15.75" customHeight="1" x14ac:dyDescent="0.25">
      <c r="B64" s="145" t="s">
        <v>48</v>
      </c>
      <c r="C64">
        <v>0.13</v>
      </c>
      <c r="E64" s="146">
        <f>E63-C64</f>
        <v>85.600000000000108</v>
      </c>
    </row>
    <row r="65" spans="1:5" ht="15.75" customHeight="1" x14ac:dyDescent="0.25">
      <c r="A65" s="147">
        <v>45727</v>
      </c>
      <c r="B65" s="145" t="s">
        <v>57</v>
      </c>
      <c r="D65">
        <v>2.57</v>
      </c>
      <c r="E65" s="146">
        <f>E64+D65</f>
        <v>88.170000000000101</v>
      </c>
    </row>
    <row r="66" spans="1:5" ht="15.75" customHeight="1" x14ac:dyDescent="0.25">
      <c r="B66" s="145" t="s">
        <v>48</v>
      </c>
      <c r="C66">
        <v>0.13</v>
      </c>
      <c r="E66" s="146">
        <f>E65-C66</f>
        <v>88.040000000000106</v>
      </c>
    </row>
    <row r="67" spans="1:5" ht="15.75" customHeight="1" x14ac:dyDescent="0.25">
      <c r="A67" s="147">
        <v>45728</v>
      </c>
      <c r="B67" s="145" t="s">
        <v>57</v>
      </c>
      <c r="D67">
        <v>4.17</v>
      </c>
      <c r="E67" s="146">
        <f>E66+D67</f>
        <v>92.210000000000107</v>
      </c>
    </row>
    <row r="68" spans="1:5" ht="15.75" customHeight="1" x14ac:dyDescent="0.25">
      <c r="B68" s="145" t="s">
        <v>48</v>
      </c>
      <c r="C68">
        <v>0.13</v>
      </c>
      <c r="E68" s="146">
        <f>E67-C68</f>
        <v>92.080000000000112</v>
      </c>
    </row>
    <row r="69" spans="1:5" ht="15.75" customHeight="1" x14ac:dyDescent="0.25">
      <c r="A69" s="147">
        <v>45729</v>
      </c>
      <c r="B69" s="145" t="s">
        <v>57</v>
      </c>
      <c r="D69">
        <v>3.34</v>
      </c>
      <c r="E69" s="146">
        <f>E68+D69</f>
        <v>95.420000000000115</v>
      </c>
    </row>
    <row r="70" spans="1:5" ht="15.75" customHeight="1" x14ac:dyDescent="0.25">
      <c r="B70" s="145" t="s">
        <v>48</v>
      </c>
      <c r="C70">
        <v>0.13</v>
      </c>
      <c r="E70" s="146">
        <f>E69-C70</f>
        <v>95.29000000000012</v>
      </c>
    </row>
    <row r="71" spans="1:5" ht="15.75" customHeight="1" x14ac:dyDescent="0.25">
      <c r="A71" s="147">
        <v>45730</v>
      </c>
      <c r="B71" s="145" t="s">
        <v>57</v>
      </c>
      <c r="D71">
        <v>3.37</v>
      </c>
      <c r="E71" s="146">
        <f>E70+D71</f>
        <v>98.660000000000124</v>
      </c>
    </row>
    <row r="72" spans="1:5" ht="15.75" customHeight="1" x14ac:dyDescent="0.25">
      <c r="B72" s="145" t="s">
        <v>48</v>
      </c>
      <c r="C72">
        <v>0.13</v>
      </c>
      <c r="E72" s="146">
        <f>E71-C72</f>
        <v>98.530000000000129</v>
      </c>
    </row>
    <row r="73" spans="1:5" ht="15.75" customHeight="1" x14ac:dyDescent="0.25">
      <c r="A73" s="147">
        <v>45731</v>
      </c>
      <c r="B73" s="145" t="s">
        <v>58</v>
      </c>
      <c r="C73">
        <v>15.73</v>
      </c>
      <c r="E73" s="146">
        <f>E72-C73</f>
        <v>82.800000000000125</v>
      </c>
    </row>
    <row r="74" spans="1:5" ht="15.75" customHeight="1" x14ac:dyDescent="0.25">
      <c r="A74" s="147">
        <v>45733</v>
      </c>
      <c r="B74" s="145" t="s">
        <v>57</v>
      </c>
      <c r="D74">
        <v>4.5599999999999996</v>
      </c>
      <c r="E74" s="146">
        <f>E73+D74</f>
        <v>87.360000000000127</v>
      </c>
    </row>
    <row r="75" spans="1:5" ht="15.75" customHeight="1" x14ac:dyDescent="0.25">
      <c r="B75" s="145" t="s">
        <v>48</v>
      </c>
      <c r="C75">
        <v>0.13</v>
      </c>
      <c r="E75" s="146">
        <f>E74-C75</f>
        <v>87.230000000000132</v>
      </c>
    </row>
    <row r="76" spans="1:5" ht="15.75" customHeight="1" x14ac:dyDescent="0.25">
      <c r="A76" s="147">
        <v>45734</v>
      </c>
      <c r="B76" s="145" t="s">
        <v>57</v>
      </c>
      <c r="D76">
        <v>1.6</v>
      </c>
      <c r="E76" s="146">
        <f>E75+D76</f>
        <v>88.830000000000126</v>
      </c>
    </row>
    <row r="77" spans="1:5" ht="15.75" customHeight="1" x14ac:dyDescent="0.25">
      <c r="B77" s="145" t="s">
        <v>48</v>
      </c>
      <c r="C77">
        <v>0.13</v>
      </c>
      <c r="E77" s="146">
        <f>E76-C77</f>
        <v>88.700000000000131</v>
      </c>
    </row>
    <row r="78" spans="1:5" ht="15.75" customHeight="1" x14ac:dyDescent="0.25">
      <c r="A78" s="147">
        <v>45735</v>
      </c>
      <c r="B78" s="145" t="s">
        <v>57</v>
      </c>
      <c r="D78">
        <v>1.93</v>
      </c>
      <c r="E78" s="146">
        <f>E77+D78</f>
        <v>90.630000000000138</v>
      </c>
    </row>
    <row r="79" spans="1:5" ht="15.75" customHeight="1" x14ac:dyDescent="0.25">
      <c r="B79" s="145" t="s">
        <v>48</v>
      </c>
      <c r="C79">
        <v>0.13</v>
      </c>
      <c r="E79" s="146">
        <f>E78-C79</f>
        <v>90.500000000000142</v>
      </c>
    </row>
    <row r="80" spans="1:5" ht="15.75" customHeight="1" x14ac:dyDescent="0.25">
      <c r="A80" s="147">
        <v>45736</v>
      </c>
      <c r="B80" s="145" t="s">
        <v>57</v>
      </c>
      <c r="D80">
        <v>3.69</v>
      </c>
      <c r="E80" s="146">
        <f>E79+D80</f>
        <v>94.19000000000014</v>
      </c>
    </row>
    <row r="81" spans="1:5" ht="15.75" customHeight="1" x14ac:dyDescent="0.25">
      <c r="B81" s="145" t="s">
        <v>48</v>
      </c>
      <c r="C81">
        <v>0.13</v>
      </c>
      <c r="E81" s="146">
        <f>E80-C81</f>
        <v>94.060000000000144</v>
      </c>
    </row>
    <row r="82" spans="1:5" ht="15.75" customHeight="1" x14ac:dyDescent="0.25">
      <c r="A82" s="147">
        <v>45737</v>
      </c>
      <c r="B82" s="145" t="s">
        <v>57</v>
      </c>
      <c r="D82">
        <v>3.85</v>
      </c>
      <c r="E82" s="146">
        <f>E81+D82</f>
        <v>97.910000000000139</v>
      </c>
    </row>
    <row r="83" spans="1:5" ht="15.75" customHeight="1" x14ac:dyDescent="0.25">
      <c r="B83" s="145" t="s">
        <v>48</v>
      </c>
      <c r="C83">
        <v>0.13</v>
      </c>
      <c r="E83" s="146">
        <f>E82-C83</f>
        <v>97.780000000000143</v>
      </c>
    </row>
    <row r="84" spans="1:5" ht="15.75" customHeight="1" x14ac:dyDescent="0.25">
      <c r="A84" s="147">
        <v>45740</v>
      </c>
      <c r="B84" s="145" t="s">
        <v>57</v>
      </c>
      <c r="D84">
        <v>3.21</v>
      </c>
      <c r="E84" s="146">
        <f>E83+D84</f>
        <v>100.99000000000014</v>
      </c>
    </row>
    <row r="85" spans="1:5" ht="15.75" customHeight="1" x14ac:dyDescent="0.25">
      <c r="B85" s="145" t="s">
        <v>48</v>
      </c>
      <c r="C85">
        <v>0.13</v>
      </c>
      <c r="E85" s="146">
        <f>E84-C85</f>
        <v>100.86000000000014</v>
      </c>
    </row>
    <row r="86" spans="1:5" ht="15.75" customHeight="1" x14ac:dyDescent="0.25">
      <c r="A86" s="147">
        <v>45741</v>
      </c>
      <c r="B86" s="145" t="s">
        <v>57</v>
      </c>
      <c r="D86">
        <v>6.42</v>
      </c>
      <c r="E86" s="146">
        <f>E85+D86</f>
        <v>107.28000000000014</v>
      </c>
    </row>
    <row r="87" spans="1:5" ht="15.75" customHeight="1" x14ac:dyDescent="0.25">
      <c r="B87" s="145" t="s">
        <v>48</v>
      </c>
      <c r="C87">
        <v>0.13</v>
      </c>
      <c r="E87" s="146">
        <f>E86-C87</f>
        <v>107.15000000000015</v>
      </c>
    </row>
    <row r="88" spans="1:5" ht="15.75" customHeight="1" x14ac:dyDescent="0.25">
      <c r="A88" s="147">
        <v>45744</v>
      </c>
      <c r="B88" s="145" t="s">
        <v>57</v>
      </c>
      <c r="D88">
        <v>3.85</v>
      </c>
      <c r="E88" s="146">
        <f>E87+D88</f>
        <v>111.00000000000014</v>
      </c>
    </row>
    <row r="89" spans="1:5" ht="15.75" customHeight="1" x14ac:dyDescent="0.25">
      <c r="B89" s="145" t="s">
        <v>48</v>
      </c>
      <c r="C89">
        <v>0.13</v>
      </c>
      <c r="E89" s="146">
        <f>E88-C89</f>
        <v>110.87000000000015</v>
      </c>
    </row>
    <row r="90" spans="1:5" ht="15.75" customHeight="1" x14ac:dyDescent="0.25">
      <c r="A90" s="147">
        <v>45745</v>
      </c>
      <c r="B90" s="145" t="s">
        <v>57</v>
      </c>
      <c r="D90">
        <v>2.9</v>
      </c>
      <c r="E90" s="146">
        <f>E89+D90</f>
        <v>113.77000000000015</v>
      </c>
    </row>
    <row r="91" spans="1:5" ht="15.75" customHeight="1" x14ac:dyDescent="0.25">
      <c r="B91" s="145" t="s">
        <v>48</v>
      </c>
      <c r="C91">
        <v>0.13</v>
      </c>
      <c r="E91" s="146">
        <f>E90-C91</f>
        <v>113.64000000000016</v>
      </c>
    </row>
    <row r="92" spans="1:5" ht="15.75" customHeight="1" x14ac:dyDescent="0.25">
      <c r="A92" s="147">
        <v>45746</v>
      </c>
      <c r="B92" s="145" t="s">
        <v>57</v>
      </c>
      <c r="D92">
        <v>4.49</v>
      </c>
      <c r="E92" s="146">
        <f>E91+D92</f>
        <v>118.13000000000015</v>
      </c>
    </row>
    <row r="93" spans="1:5" ht="15.75" customHeight="1" x14ac:dyDescent="0.25">
      <c r="B93" s="152" t="s">
        <v>48</v>
      </c>
      <c r="C93">
        <v>0.13</v>
      </c>
      <c r="E93" s="146">
        <f>E92-C93</f>
        <v>118.00000000000016</v>
      </c>
    </row>
    <row r="94" spans="1:5" ht="15.75" customHeight="1" x14ac:dyDescent="0.25">
      <c r="A94" s="147">
        <v>45747</v>
      </c>
      <c r="B94" s="145" t="s">
        <v>59</v>
      </c>
      <c r="C94">
        <v>12.84</v>
      </c>
      <c r="E94" s="146">
        <f>E93-C94</f>
        <v>105.16000000000015</v>
      </c>
    </row>
    <row r="95" spans="1:5" ht="15.75" customHeight="1" x14ac:dyDescent="0.25">
      <c r="B95" s="145" t="s">
        <v>53</v>
      </c>
      <c r="C95">
        <v>12.84</v>
      </c>
      <c r="E95" s="146">
        <f>E94-C95</f>
        <v>92.320000000000149</v>
      </c>
    </row>
    <row r="96" spans="1:5" ht="15.75" customHeight="1" x14ac:dyDescent="0.25">
      <c r="A96" s="151">
        <v>45747</v>
      </c>
      <c r="B96" s="149" t="s">
        <v>60</v>
      </c>
      <c r="C96" s="148"/>
      <c r="D96" s="148"/>
      <c r="E96" s="150">
        <f>E95-C96</f>
        <v>92.320000000000149</v>
      </c>
    </row>
    <row r="97" spans="1:5" ht="15.75" customHeight="1" x14ac:dyDescent="0.25">
      <c r="A97" s="151">
        <v>45749</v>
      </c>
      <c r="B97" s="149" t="s">
        <v>61</v>
      </c>
      <c r="C97" s="148"/>
      <c r="D97" s="148"/>
      <c r="E97" s="150">
        <f>E96-C97</f>
        <v>92.320000000000149</v>
      </c>
    </row>
    <row r="98" spans="1:5" ht="15.75" customHeight="1" x14ac:dyDescent="0.25">
      <c r="A98" s="148"/>
      <c r="B98" s="148"/>
      <c r="C98" s="148"/>
      <c r="D98" s="148"/>
      <c r="E98" s="1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/>
  </sheetViews>
  <sheetFormatPr defaultColWidth="12.6640625" defaultRowHeight="15.75" customHeight="1" x14ac:dyDescent="0.25"/>
  <cols>
    <col min="3" max="3" width="14.44140625" customWidth="1"/>
  </cols>
  <sheetData>
    <row r="1" spans="1:3" ht="15.75" customHeight="1" x14ac:dyDescent="0.25">
      <c r="A1" s="19" t="s">
        <v>7</v>
      </c>
      <c r="B1" s="19" t="s">
        <v>8</v>
      </c>
      <c r="C1" s="19" t="s">
        <v>9</v>
      </c>
    </row>
    <row r="2" spans="1:3" ht="15.75" customHeight="1" x14ac:dyDescent="0.25">
      <c r="A2" s="19" t="s">
        <v>10</v>
      </c>
      <c r="B2" s="19">
        <v>100</v>
      </c>
      <c r="C2" s="19">
        <v>10</v>
      </c>
    </row>
    <row r="3" spans="1:3" ht="15.75" customHeight="1" x14ac:dyDescent="0.25">
      <c r="A3" s="19" t="s">
        <v>11</v>
      </c>
      <c r="B3" s="19">
        <v>50</v>
      </c>
      <c r="C3" s="19">
        <v>1</v>
      </c>
    </row>
    <row r="4" spans="1:3" ht="15.75" customHeight="1" x14ac:dyDescent="0.25">
      <c r="A4" s="19" t="s">
        <v>12</v>
      </c>
      <c r="B4" s="19">
        <v>9</v>
      </c>
      <c r="C4" s="19">
        <v>1</v>
      </c>
    </row>
    <row r="5" spans="1:3" ht="15.75" customHeight="1" x14ac:dyDescent="0.25">
      <c r="B5" s="19">
        <v>159</v>
      </c>
      <c r="C5" s="19">
        <v>12</v>
      </c>
    </row>
    <row r="6" spans="1:3" ht="15.75" customHeight="1" x14ac:dyDescent="0.25">
      <c r="B6" s="19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6640625" defaultRowHeight="15.75" customHeight="1" x14ac:dyDescent="0.25"/>
  <cols>
    <col min="1" max="1" width="6.109375" customWidth="1"/>
    <col min="2" max="3" width="8.88671875" customWidth="1"/>
    <col min="4" max="4" width="8.88671875" hidden="1" customWidth="1"/>
    <col min="5" max="5" width="8.88671875" customWidth="1"/>
    <col min="6" max="6" width="8.88671875" hidden="1" customWidth="1"/>
    <col min="7" max="9" width="8.88671875" customWidth="1"/>
    <col min="10" max="10" width="8.88671875" hidden="1" customWidth="1"/>
    <col min="11" max="12" width="8.88671875" customWidth="1"/>
    <col min="13" max="13" width="6.109375" hidden="1" customWidth="1"/>
  </cols>
  <sheetData>
    <row r="1" spans="1:13" ht="12" customHeight="1" x14ac:dyDescent="0.4">
      <c r="A1" s="20"/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0"/>
    </row>
    <row r="2" spans="1:13" ht="21" customHeight="1" x14ac:dyDescent="0.25">
      <c r="A2" s="22"/>
      <c r="B2" s="111" t="s">
        <v>13</v>
      </c>
      <c r="C2" s="112"/>
      <c r="D2" s="112"/>
      <c r="E2" s="112"/>
      <c r="F2" s="112"/>
      <c r="G2" s="112"/>
      <c r="H2" s="112"/>
      <c r="I2" s="113" t="s">
        <v>14</v>
      </c>
      <c r="J2" s="112"/>
      <c r="K2" s="112"/>
      <c r="L2" s="112"/>
      <c r="M2" s="22"/>
    </row>
    <row r="3" spans="1:13" ht="16.5" customHeight="1" x14ac:dyDescent="0.25">
      <c r="A3" s="23"/>
      <c r="B3" s="114" t="s">
        <v>15</v>
      </c>
      <c r="C3" s="112"/>
      <c r="D3" s="112"/>
      <c r="E3" s="112"/>
      <c r="F3" s="112"/>
      <c r="G3" s="112"/>
      <c r="H3" s="24"/>
      <c r="I3" s="115" t="s">
        <v>16</v>
      </c>
      <c r="J3" s="112"/>
      <c r="K3" s="112"/>
      <c r="L3" s="112"/>
      <c r="M3" s="25"/>
    </row>
    <row r="4" spans="1:13" ht="10.5" customHeight="1" x14ac:dyDescent="0.25">
      <c r="A4" s="23"/>
      <c r="B4" s="112"/>
      <c r="C4" s="112"/>
      <c r="D4" s="112"/>
      <c r="E4" s="112"/>
      <c r="F4" s="112"/>
      <c r="G4" s="112"/>
      <c r="H4" s="24"/>
      <c r="I4" s="116" t="s">
        <v>17</v>
      </c>
      <c r="J4" s="112"/>
      <c r="K4" s="112"/>
      <c r="L4" s="112"/>
      <c r="M4" s="112"/>
    </row>
    <row r="5" spans="1:13" ht="14.4" x14ac:dyDescent="0.25">
      <c r="A5" s="23"/>
      <c r="B5" s="114" t="s">
        <v>18</v>
      </c>
      <c r="C5" s="112"/>
      <c r="D5" s="112"/>
      <c r="E5" s="112"/>
      <c r="F5" s="112"/>
      <c r="G5" s="112"/>
      <c r="H5" s="24"/>
      <c r="I5" s="112"/>
      <c r="J5" s="112"/>
      <c r="K5" s="112"/>
      <c r="L5" s="112"/>
      <c r="M5" s="112"/>
    </row>
    <row r="6" spans="1:13" ht="23.25" customHeight="1" x14ac:dyDescent="0.4">
      <c r="A6" s="26"/>
      <c r="B6" s="112"/>
      <c r="C6" s="112"/>
      <c r="D6" s="112"/>
      <c r="E6" s="112"/>
      <c r="F6" s="112"/>
      <c r="G6" s="112"/>
      <c r="H6" s="27"/>
      <c r="I6" s="28"/>
      <c r="J6" s="28"/>
      <c r="K6" s="28"/>
      <c r="L6" s="28"/>
      <c r="M6" s="28"/>
    </row>
    <row r="7" spans="1:13" ht="9" customHeight="1" x14ac:dyDescent="0.4">
      <c r="A7" s="29"/>
      <c r="B7" s="30"/>
      <c r="C7" s="30"/>
      <c r="D7" s="30"/>
      <c r="E7" s="31"/>
      <c r="F7" s="32"/>
      <c r="G7" s="33"/>
      <c r="H7" s="32"/>
      <c r="I7" s="32"/>
      <c r="J7" s="32"/>
      <c r="K7" s="32"/>
      <c r="L7" s="32"/>
      <c r="M7" s="32"/>
    </row>
    <row r="8" spans="1:13" ht="18" customHeight="1" x14ac:dyDescent="0.4">
      <c r="A8" s="34"/>
      <c r="B8" s="35" t="s">
        <v>19</v>
      </c>
      <c r="C8" s="36"/>
      <c r="D8" s="36"/>
      <c r="E8" s="36"/>
      <c r="F8" s="32"/>
      <c r="G8" s="37"/>
      <c r="H8" s="32"/>
      <c r="I8" s="38"/>
      <c r="J8" s="117" t="s">
        <v>20</v>
      </c>
      <c r="K8" s="112"/>
      <c r="L8" s="39">
        <v>1000</v>
      </c>
      <c r="M8" s="32"/>
    </row>
    <row r="9" spans="1:13" ht="18" customHeight="1" x14ac:dyDescent="0.25">
      <c r="A9" s="34"/>
      <c r="B9" s="36"/>
      <c r="C9" s="36"/>
      <c r="D9" s="36"/>
      <c r="E9" s="36"/>
      <c r="F9" s="32"/>
      <c r="G9" s="37"/>
      <c r="H9" s="32"/>
      <c r="I9" s="40"/>
      <c r="J9" s="32"/>
      <c r="K9" s="32"/>
      <c r="L9" s="37"/>
      <c r="M9" s="32"/>
    </row>
    <row r="10" spans="1:13" ht="18" hidden="1" customHeight="1" x14ac:dyDescent="0.25">
      <c r="A10" s="32"/>
      <c r="B10" s="41"/>
      <c r="C10" s="41"/>
      <c r="D10" s="41"/>
      <c r="E10" s="41"/>
      <c r="F10" s="32"/>
      <c r="G10" s="37"/>
      <c r="H10" s="32"/>
      <c r="I10" s="40"/>
      <c r="J10" s="32"/>
      <c r="K10" s="32"/>
      <c r="L10" s="37"/>
      <c r="M10" s="32"/>
    </row>
    <row r="11" spans="1:13" ht="12" hidden="1" customHeight="1" x14ac:dyDescent="0.4">
      <c r="A11" s="29"/>
      <c r="B11" s="42"/>
      <c r="C11" s="42"/>
      <c r="D11" s="43"/>
      <c r="E11" s="29"/>
      <c r="F11" s="29"/>
      <c r="G11" s="38"/>
      <c r="H11" s="44"/>
      <c r="I11" s="45"/>
      <c r="J11" s="45"/>
      <c r="K11" s="45"/>
      <c r="L11" s="46"/>
      <c r="M11" s="29"/>
    </row>
    <row r="12" spans="1:13" ht="18" hidden="1" customHeight="1" x14ac:dyDescent="0.4">
      <c r="A12" s="38"/>
      <c r="B12" s="29"/>
      <c r="C12" s="38"/>
      <c r="D12" s="118" t="str">
        <f ca="1">IFERROR(__xludf.DUMMYFUNCTION("SPARKLINE(D17,{""charttype"",""column"";""ymin"", 0; ""ymax"",MAX(D17:E17);""firstcolor"",""#334960""})"),"")</f>
        <v/>
      </c>
      <c r="E12" s="120" t="str">
        <f ca="1">IFERROR(__xludf.DUMMYFUNCTION("SPARKLINE(E17,{""charttype"",""column"";""ymin"", 0; ""ymax"",max(D17:E17);""firstcolor"",""#f46524""})"),"")</f>
        <v/>
      </c>
      <c r="F12" s="29"/>
      <c r="G12" s="29"/>
      <c r="H12" s="47"/>
      <c r="I12" s="48"/>
      <c r="J12" s="48"/>
      <c r="K12" s="48"/>
      <c r="L12" s="49"/>
      <c r="M12" s="38"/>
    </row>
    <row r="13" spans="1:13" ht="18" hidden="1" customHeight="1" x14ac:dyDescent="0.9">
      <c r="A13" s="38"/>
      <c r="B13" s="29"/>
      <c r="C13" s="50"/>
      <c r="D13" s="119"/>
      <c r="E13" s="112"/>
      <c r="F13" s="29"/>
      <c r="G13" s="29"/>
      <c r="H13" s="47"/>
      <c r="I13" s="121" t="str">
        <f>IFERROR(E17/D17-1, "")</f>
        <v/>
      </c>
      <c r="J13" s="112"/>
      <c r="K13" s="112"/>
      <c r="L13" s="49"/>
      <c r="M13" s="51"/>
    </row>
    <row r="14" spans="1:13" ht="24" hidden="1" customHeight="1" x14ac:dyDescent="0.9">
      <c r="A14" s="29"/>
      <c r="B14" s="29"/>
      <c r="C14" s="50"/>
      <c r="D14" s="119"/>
      <c r="E14" s="112"/>
      <c r="F14" s="29"/>
      <c r="G14" s="29"/>
      <c r="H14" s="47"/>
      <c r="I14" s="122" t="str">
        <f>IF(I13 &lt; 0, "Decrease in total savings", "Increase in total savings")</f>
        <v>Increase in total savings</v>
      </c>
      <c r="J14" s="123"/>
      <c r="K14" s="123"/>
      <c r="L14" s="49"/>
      <c r="M14" s="52"/>
    </row>
    <row r="15" spans="1:13" ht="39.75" hidden="1" customHeight="1" x14ac:dyDescent="0.9">
      <c r="A15" s="29"/>
      <c r="B15" s="29"/>
      <c r="C15" s="50"/>
      <c r="D15" s="119"/>
      <c r="E15" s="112"/>
      <c r="F15" s="29"/>
      <c r="G15" s="50"/>
      <c r="H15" s="47"/>
      <c r="I15" s="124">
        <f>IFERROR(E17-D17, 0)</f>
        <v>0</v>
      </c>
      <c r="J15" s="112"/>
      <c r="K15" s="112"/>
      <c r="L15" s="49"/>
      <c r="M15" s="52"/>
    </row>
    <row r="16" spans="1:13" ht="18" hidden="1" customHeight="1" x14ac:dyDescent="0.55000000000000004">
      <c r="A16" s="29"/>
      <c r="B16" s="42"/>
      <c r="C16" s="53"/>
      <c r="D16" s="54" t="s">
        <v>21</v>
      </c>
      <c r="E16" s="55" t="s">
        <v>22</v>
      </c>
      <c r="F16" s="53"/>
      <c r="G16" s="56"/>
      <c r="H16" s="47"/>
      <c r="I16" s="125" t="str">
        <f>IF(J15&lt;0, "Spent this month", "Saved this month")</f>
        <v>Saved this month</v>
      </c>
      <c r="J16" s="112"/>
      <c r="K16" s="112"/>
      <c r="L16" s="49"/>
      <c r="M16" s="57"/>
    </row>
    <row r="17" spans="1:13" ht="18" hidden="1" customHeight="1" x14ac:dyDescent="0.4">
      <c r="A17" s="38"/>
      <c r="B17" s="29"/>
      <c r="C17" s="38"/>
      <c r="D17" s="58">
        <f>IF(ISBLANK(L8),0,L8)</f>
        <v>1000</v>
      </c>
      <c r="E17" s="59" t="e">
        <f>D17+(I22-C22)</f>
        <v>#REF!</v>
      </c>
      <c r="F17" s="38"/>
      <c r="G17" s="50"/>
      <c r="H17" s="47"/>
      <c r="I17" s="126"/>
      <c r="J17" s="112"/>
      <c r="K17" s="112"/>
      <c r="L17" s="49"/>
      <c r="M17" s="38"/>
    </row>
    <row r="18" spans="1:13" ht="12" hidden="1" customHeight="1" x14ac:dyDescent="0.4">
      <c r="A18" s="38"/>
      <c r="B18" s="60"/>
      <c r="C18" s="60"/>
      <c r="D18" s="60"/>
      <c r="E18" s="60"/>
      <c r="F18" s="60"/>
      <c r="G18" s="38"/>
      <c r="H18" s="61"/>
      <c r="I18" s="62"/>
      <c r="J18" s="63"/>
      <c r="K18" s="62"/>
      <c r="L18" s="64"/>
      <c r="M18" s="38"/>
    </row>
    <row r="19" spans="1:13" ht="24" hidden="1" customHeight="1" x14ac:dyDescent="0.4">
      <c r="A19" s="38"/>
      <c r="B19" s="60"/>
      <c r="C19" s="60"/>
      <c r="D19" s="60"/>
      <c r="E19" s="60"/>
      <c r="F19" s="60"/>
      <c r="G19" s="38"/>
      <c r="H19" s="38"/>
      <c r="I19" s="38"/>
      <c r="J19" s="30"/>
      <c r="K19" s="38"/>
      <c r="L19" s="38"/>
      <c r="M19" s="38"/>
    </row>
    <row r="20" spans="1:13" ht="24" hidden="1" customHeight="1" x14ac:dyDescent="0.25">
      <c r="A20" s="65"/>
      <c r="B20" s="127" t="s">
        <v>23</v>
      </c>
      <c r="C20" s="112"/>
      <c r="D20" s="112"/>
      <c r="E20" s="112"/>
      <c r="F20" s="112"/>
      <c r="G20" s="65"/>
      <c r="H20" s="66" t="s">
        <v>3</v>
      </c>
      <c r="I20" s="66"/>
      <c r="J20" s="67"/>
      <c r="K20" s="65"/>
      <c r="L20" s="65"/>
      <c r="M20" s="65"/>
    </row>
    <row r="21" spans="1:13" ht="19.5" hidden="1" customHeight="1" x14ac:dyDescent="0.25">
      <c r="A21" s="68"/>
      <c r="B21" s="69" t="s">
        <v>24</v>
      </c>
      <c r="C21" s="70">
        <f>D26</f>
        <v>0</v>
      </c>
      <c r="D21" s="128" t="str">
        <f ca="1">IFERROR(__xludf.DUMMYFUNCTION("SPARKLINE(C21,{""charttype"",""bar"";""max"",max(C21:C22);""color1"",""#AEB7C0""})"),"")</f>
        <v/>
      </c>
      <c r="E21" s="112"/>
      <c r="F21" s="112"/>
      <c r="G21" s="68"/>
      <c r="H21" s="69" t="s">
        <v>24</v>
      </c>
      <c r="I21" s="70">
        <f>J26</f>
        <v>0</v>
      </c>
      <c r="J21" s="128" t="str">
        <f ca="1">IFERROR(__xludf.DUMMYFUNCTION("SPARKLINE(I21,{""charttype"",""bar"";""max"",max(I21:I22);""color1"",""#AEB7C0""})"),"")</f>
        <v/>
      </c>
      <c r="K21" s="112"/>
      <c r="L21" s="112"/>
      <c r="M21" s="68"/>
    </row>
    <row r="22" spans="1:13" ht="19.5" customHeight="1" x14ac:dyDescent="0.25">
      <c r="A22" s="71"/>
      <c r="B22" s="72" t="s">
        <v>23</v>
      </c>
      <c r="C22" s="73" t="e">
        <f>E26</f>
        <v>#REF!</v>
      </c>
      <c r="D22" s="129" t="str">
        <f ca="1">IFERROR(__xludf.DUMMYFUNCTION("SPARKLINE(C22,{""charttype"",""bar"";""max"",max(C21:C22);""color1"",""#334960""})"),"")</f>
        <v/>
      </c>
      <c r="E22" s="112"/>
      <c r="F22" s="112"/>
      <c r="G22" s="60"/>
      <c r="H22" s="72" t="s">
        <v>3</v>
      </c>
      <c r="I22" s="73" t="e">
        <f>K26</f>
        <v>#REF!</v>
      </c>
      <c r="J22" s="129" t="str">
        <f ca="1">IFERROR(__xludf.DUMMYFUNCTION("SPARKLINE(I22,{""charttype"",""bar"";""max"",max(I21:I22);""color1"",""#334960""})"),"")</f>
        <v/>
      </c>
      <c r="K22" s="112"/>
      <c r="L22" s="112"/>
      <c r="M22" s="71"/>
    </row>
    <row r="23" spans="1:13" ht="30" customHeight="1" x14ac:dyDescent="0.4">
      <c r="A23" s="29"/>
      <c r="B23" s="74"/>
      <c r="C23" s="75"/>
      <c r="D23" s="130"/>
      <c r="E23" s="112"/>
      <c r="F23" s="112"/>
      <c r="G23" s="29"/>
      <c r="H23" s="74"/>
      <c r="I23" s="75"/>
      <c r="J23" s="130"/>
      <c r="K23" s="112"/>
      <c r="L23" s="112"/>
      <c r="M23" s="71"/>
    </row>
    <row r="24" spans="1:13" ht="29.25" customHeight="1" x14ac:dyDescent="0.25">
      <c r="A24" s="76"/>
      <c r="B24" s="131" t="s">
        <v>23</v>
      </c>
      <c r="C24" s="112"/>
      <c r="D24" s="77"/>
      <c r="E24" s="77"/>
      <c r="F24" s="77"/>
      <c r="G24" s="78"/>
      <c r="H24" s="79" t="s">
        <v>3</v>
      </c>
      <c r="I24" s="80"/>
      <c r="J24" s="77"/>
      <c r="K24" s="77"/>
      <c r="L24" s="77"/>
      <c r="M24" s="76"/>
    </row>
    <row r="25" spans="1:13" ht="19.5" customHeight="1" x14ac:dyDescent="0.65">
      <c r="A25" s="81"/>
      <c r="B25" s="82"/>
      <c r="C25" s="83"/>
      <c r="D25" s="82" t="s">
        <v>24</v>
      </c>
      <c r="E25" s="82" t="s">
        <v>25</v>
      </c>
      <c r="F25" s="82" t="s">
        <v>26</v>
      </c>
      <c r="G25" s="84"/>
      <c r="H25" s="85"/>
      <c r="I25" s="86"/>
      <c r="J25" s="82" t="s">
        <v>24</v>
      </c>
      <c r="K25" s="82" t="s">
        <v>25</v>
      </c>
      <c r="M25" s="82" t="s">
        <v>26</v>
      </c>
    </row>
    <row r="26" spans="1:13" ht="17.25" customHeight="1" x14ac:dyDescent="0.25">
      <c r="A26" s="87"/>
      <c r="B26" s="88" t="s">
        <v>27</v>
      </c>
      <c r="C26" s="88"/>
      <c r="D26" s="89">
        <f t="shared" ref="D26:F26" si="0">SUM(D27:D44)</f>
        <v>0</v>
      </c>
      <c r="E26" s="89" t="e">
        <f t="shared" si="0"/>
        <v>#REF!</v>
      </c>
      <c r="F26" s="90" t="e">
        <f t="shared" si="0"/>
        <v>#REF!</v>
      </c>
      <c r="G26" s="91"/>
      <c r="H26" s="92" t="s">
        <v>27</v>
      </c>
      <c r="I26" s="93"/>
      <c r="J26" s="89">
        <f t="shared" ref="J26:K26" si="1">SUM(J27:J44)</f>
        <v>0</v>
      </c>
      <c r="K26" s="89" t="e">
        <f t="shared" si="1"/>
        <v>#REF!</v>
      </c>
      <c r="M26" s="90">
        <f>SUM(L27:L44)</f>
        <v>0</v>
      </c>
    </row>
    <row r="27" spans="1:13" ht="18" hidden="1" customHeight="1" x14ac:dyDescent="0.25">
      <c r="A27" s="94"/>
      <c r="B27" s="132"/>
      <c r="C27" s="133"/>
      <c r="D27" s="95"/>
      <c r="E27" s="96" t="str">
        <f>IF(ISBLANK($B27), "", SUMIF(#REF!,$B27,Transactions!$C:$C))</f>
        <v/>
      </c>
      <c r="F27" s="97" t="str">
        <f t="shared" ref="F27:F41" si="2">IF(ISBLANK($B27), "", D27-E27)</f>
        <v/>
      </c>
      <c r="G27" s="98"/>
      <c r="H27" s="134"/>
      <c r="I27" s="135"/>
      <c r="J27" s="99"/>
      <c r="K27" s="96" t="str">
        <f>IF(ISBLANK($H27), "", SUMIF(#REF!,$H27,Transactions!$D:$D))</f>
        <v/>
      </c>
      <c r="M27" s="97" t="str">
        <f t="shared" ref="M27:M33" si="3">IF(ISBLANK($H27), "", K27-J27)</f>
        <v/>
      </c>
    </row>
    <row r="28" spans="1:13" ht="18" customHeight="1" x14ac:dyDescent="0.25">
      <c r="A28" s="94"/>
      <c r="B28" s="109" t="s">
        <v>28</v>
      </c>
      <c r="C28" s="110"/>
      <c r="D28" s="100">
        <v>0</v>
      </c>
      <c r="E28" s="96" t="e">
        <f>IF(ISBLANK($B28), "", SUMIF(#REF!,$B28,Transactions!$C:$C))</f>
        <v>#REF!</v>
      </c>
      <c r="F28" s="101" t="e">
        <f t="shared" si="2"/>
        <v>#REF!</v>
      </c>
      <c r="G28" s="98"/>
      <c r="H28" s="109" t="s">
        <v>29</v>
      </c>
      <c r="I28" s="110"/>
      <c r="J28" s="100">
        <v>0</v>
      </c>
      <c r="K28" s="96" t="e">
        <f>IF(ISBLANK($H28), "", SUMIF(#REF!,$H28,Transactions!$D:$D))</f>
        <v>#REF!</v>
      </c>
      <c r="M28" s="101" t="e">
        <f t="shared" si="3"/>
        <v>#REF!</v>
      </c>
    </row>
    <row r="29" spans="1:13" ht="18" customHeight="1" x14ac:dyDescent="0.25">
      <c r="A29" s="94"/>
      <c r="B29" s="109" t="s">
        <v>30</v>
      </c>
      <c r="C29" s="110"/>
      <c r="D29" s="100">
        <v>0</v>
      </c>
      <c r="E29" s="96" t="e">
        <f>IF(ISBLANK($B29), "", SUMIF(#REF!,$B29,Transactions!$C:$C))</f>
        <v>#REF!</v>
      </c>
      <c r="F29" s="101" t="e">
        <f t="shared" si="2"/>
        <v>#REF!</v>
      </c>
      <c r="G29" s="98"/>
      <c r="H29" s="109" t="s">
        <v>31</v>
      </c>
      <c r="I29" s="110"/>
      <c r="J29" s="100">
        <v>0</v>
      </c>
      <c r="K29" s="96" t="e">
        <f>IF(ISBLANK($H29), "", SUMIF(#REF!,$H29,Transactions!$D:$D))</f>
        <v>#REF!</v>
      </c>
      <c r="M29" s="101" t="e">
        <f t="shared" si="3"/>
        <v>#REF!</v>
      </c>
    </row>
    <row r="30" spans="1:13" ht="18" customHeight="1" x14ac:dyDescent="0.25">
      <c r="A30" s="71"/>
      <c r="B30" s="109" t="s">
        <v>32</v>
      </c>
      <c r="C30" s="110"/>
      <c r="D30" s="100">
        <v>0</v>
      </c>
      <c r="E30" s="96" t="e">
        <f>IF(ISBLANK($B30), "", SUMIF(#REF!,$B30,Transactions!$C:$C))</f>
        <v>#REF!</v>
      </c>
      <c r="F30" s="101" t="e">
        <f t="shared" si="2"/>
        <v>#REF!</v>
      </c>
      <c r="G30" s="102"/>
      <c r="H30" s="109" t="s">
        <v>33</v>
      </c>
      <c r="I30" s="110"/>
      <c r="J30" s="100">
        <v>0</v>
      </c>
      <c r="K30" s="96" t="e">
        <f>IF(ISBLANK($H30), "", SUMIF(#REF!,$H30,Transactions!$D:$D))</f>
        <v>#REF!</v>
      </c>
      <c r="M30" s="101" t="e">
        <f t="shared" si="3"/>
        <v>#REF!</v>
      </c>
    </row>
    <row r="31" spans="1:13" ht="18" customHeight="1" x14ac:dyDescent="0.25">
      <c r="A31" s="71"/>
      <c r="B31" s="109" t="s">
        <v>34</v>
      </c>
      <c r="C31" s="110"/>
      <c r="D31" s="100">
        <v>0</v>
      </c>
      <c r="E31" s="96" t="e">
        <f>IF(ISBLANK($B31), "", SUMIF(#REF!,$B31,Transactions!$C:$C))</f>
        <v>#REF!</v>
      </c>
      <c r="F31" s="101" t="e">
        <f t="shared" si="2"/>
        <v>#REF!</v>
      </c>
      <c r="G31" s="102"/>
      <c r="H31" s="109" t="s">
        <v>35</v>
      </c>
      <c r="I31" s="110"/>
      <c r="J31" s="100">
        <v>0</v>
      </c>
      <c r="K31" s="96" t="e">
        <f>IF(ISBLANK($H31), "", SUMIF(#REF!,$H31,Transactions!$D:$D))</f>
        <v>#REF!</v>
      </c>
      <c r="M31" s="101" t="e">
        <f t="shared" si="3"/>
        <v>#REF!</v>
      </c>
    </row>
    <row r="32" spans="1:13" ht="18" customHeight="1" x14ac:dyDescent="0.25">
      <c r="A32" s="71"/>
      <c r="B32" s="109" t="s">
        <v>36</v>
      </c>
      <c r="C32" s="110"/>
      <c r="D32" s="100">
        <v>0</v>
      </c>
      <c r="E32" s="96" t="e">
        <f>IF(ISBLANK($B32), "", SUMIF(#REF!,$B32,Transactions!$C:$C))</f>
        <v>#REF!</v>
      </c>
      <c r="F32" s="101" t="e">
        <f t="shared" si="2"/>
        <v>#REF!</v>
      </c>
      <c r="G32" s="102"/>
      <c r="H32" s="109" t="s">
        <v>37</v>
      </c>
      <c r="I32" s="110"/>
      <c r="J32" s="100">
        <v>0</v>
      </c>
      <c r="K32" s="96" t="e">
        <f>IF(ISBLANK($H32), "", SUMIF(#REF!,$H32,Transactions!$D:$D))</f>
        <v>#REF!</v>
      </c>
      <c r="M32" s="101" t="e">
        <f t="shared" si="3"/>
        <v>#REF!</v>
      </c>
    </row>
    <row r="33" spans="1:13" ht="18" customHeight="1" x14ac:dyDescent="0.25">
      <c r="A33" s="71"/>
      <c r="B33" s="109" t="s">
        <v>38</v>
      </c>
      <c r="C33" s="110"/>
      <c r="D33" s="100">
        <v>0</v>
      </c>
      <c r="E33" s="96" t="e">
        <f>IF(ISBLANK($B33), "", SUMIF(#REF!,$B33,Transactions!$C:$C))</f>
        <v>#REF!</v>
      </c>
      <c r="F33" s="101" t="e">
        <f t="shared" si="2"/>
        <v>#REF!</v>
      </c>
      <c r="G33" s="102"/>
      <c r="H33" s="109" t="s">
        <v>39</v>
      </c>
      <c r="I33" s="110"/>
      <c r="J33" s="103">
        <v>0</v>
      </c>
      <c r="K33" s="96" t="e">
        <f>IF(ISBLANK($H33), "", SUMIF(#REF!,$H33,Transactions!$D:$D))</f>
        <v>#REF!</v>
      </c>
      <c r="M33" s="101" t="e">
        <f t="shared" si="3"/>
        <v>#REF!</v>
      </c>
    </row>
    <row r="34" spans="1:13" ht="18" customHeight="1" x14ac:dyDescent="0.4">
      <c r="A34" s="71"/>
      <c r="B34" s="109" t="s">
        <v>40</v>
      </c>
      <c r="C34" s="110"/>
      <c r="D34" s="100">
        <v>0</v>
      </c>
      <c r="E34" s="96" t="e">
        <f>IF(ISBLANK($B34), "", SUMIF(#REF!,$B34,Transactions!$C:$C))</f>
        <v>#REF!</v>
      </c>
      <c r="F34" s="101" t="e">
        <f t="shared" si="2"/>
        <v>#REF!</v>
      </c>
      <c r="G34" s="104"/>
      <c r="H34" s="136"/>
      <c r="I34" s="110"/>
      <c r="J34" s="105"/>
      <c r="K34" s="96" t="str">
        <f>IF(ISBLANK($H34), "", SUMIF(#REF!,$H34,Transactions!$D:$D))</f>
        <v/>
      </c>
      <c r="L34" s="101" t="str">
        <f t="shared" ref="L34:L41" si="4">IF(ISBLANK($H34), "", K34-J34)</f>
        <v/>
      </c>
      <c r="M34" s="71"/>
    </row>
    <row r="35" spans="1:13" ht="18" customHeight="1" x14ac:dyDescent="0.4">
      <c r="A35" s="71"/>
      <c r="B35" s="109" t="s">
        <v>41</v>
      </c>
      <c r="C35" s="110"/>
      <c r="D35" s="100">
        <v>0</v>
      </c>
      <c r="E35" s="96" t="e">
        <f>IF(ISBLANK($B35), "", SUMIF(#REF!,$B35,Transactions!$C:$C))</f>
        <v>#REF!</v>
      </c>
      <c r="F35" s="101" t="e">
        <f t="shared" si="2"/>
        <v>#REF!</v>
      </c>
      <c r="G35" s="102"/>
      <c r="H35" s="136"/>
      <c r="I35" s="110"/>
      <c r="J35" s="105"/>
      <c r="K35" s="96" t="str">
        <f>IF(ISBLANK($H35), "", SUMIF(#REF!,$H35,Transactions!$D:$D))</f>
        <v/>
      </c>
      <c r="L35" s="101" t="str">
        <f t="shared" si="4"/>
        <v/>
      </c>
      <c r="M35" s="71"/>
    </row>
    <row r="36" spans="1:13" ht="18" customHeight="1" x14ac:dyDescent="0.4">
      <c r="A36" s="71"/>
      <c r="B36" s="109" t="s">
        <v>42</v>
      </c>
      <c r="C36" s="110"/>
      <c r="D36" s="100">
        <v>0</v>
      </c>
      <c r="E36" s="96" t="e">
        <f>IF(ISBLANK($B36), "", SUMIF(#REF!,$B36,Transactions!$C:$C))</f>
        <v>#REF!</v>
      </c>
      <c r="F36" s="101" t="e">
        <f t="shared" si="2"/>
        <v>#REF!</v>
      </c>
      <c r="G36" s="102"/>
      <c r="H36" s="136"/>
      <c r="I36" s="110"/>
      <c r="J36" s="105"/>
      <c r="K36" s="96" t="str">
        <f>IF(ISBLANK($H36), "", SUMIF(#REF!,$H36,Transactions!$D:$D))</f>
        <v/>
      </c>
      <c r="L36" s="101" t="str">
        <f t="shared" si="4"/>
        <v/>
      </c>
      <c r="M36" s="71"/>
    </row>
    <row r="37" spans="1:13" ht="18" customHeight="1" x14ac:dyDescent="0.4">
      <c r="A37" s="71"/>
      <c r="B37" s="109" t="s">
        <v>43</v>
      </c>
      <c r="C37" s="110"/>
      <c r="D37" s="100">
        <v>0</v>
      </c>
      <c r="E37" s="96" t="e">
        <f>IF(ISBLANK($B37), "", SUMIF(#REF!,$B37,Transactions!$C:$C))</f>
        <v>#REF!</v>
      </c>
      <c r="F37" s="101" t="e">
        <f t="shared" si="2"/>
        <v>#REF!</v>
      </c>
      <c r="G37" s="102"/>
      <c r="H37" s="136"/>
      <c r="I37" s="110"/>
      <c r="J37" s="105"/>
      <c r="K37" s="96" t="str">
        <f>IF(ISBLANK($H37), "", SUMIF(#REF!,$H37,Transactions!$D:$D))</f>
        <v/>
      </c>
      <c r="L37" s="101" t="str">
        <f t="shared" si="4"/>
        <v/>
      </c>
      <c r="M37" s="71"/>
    </row>
    <row r="38" spans="1:13" ht="18" customHeight="1" x14ac:dyDescent="0.4">
      <c r="A38" s="71"/>
      <c r="B38" s="109" t="s">
        <v>37</v>
      </c>
      <c r="C38" s="110"/>
      <c r="D38" s="100">
        <v>0</v>
      </c>
      <c r="E38" s="96" t="e">
        <f>IF(ISBLANK($B38), "", SUMIF(#REF!,$B38,Transactions!$C:$C))</f>
        <v>#REF!</v>
      </c>
      <c r="F38" s="101" t="e">
        <f t="shared" si="2"/>
        <v>#REF!</v>
      </c>
      <c r="G38" s="102"/>
      <c r="H38" s="136"/>
      <c r="I38" s="110"/>
      <c r="J38" s="105"/>
      <c r="K38" s="96" t="str">
        <f>IF(ISBLANK($H38), "", SUMIF(#REF!,$H38,Transactions!$D:$D))</f>
        <v/>
      </c>
      <c r="L38" s="101" t="str">
        <f t="shared" si="4"/>
        <v/>
      </c>
      <c r="M38" s="71"/>
    </row>
    <row r="39" spans="1:13" ht="18" customHeight="1" x14ac:dyDescent="0.4">
      <c r="A39" s="71"/>
      <c r="B39" s="109" t="s">
        <v>44</v>
      </c>
      <c r="C39" s="110"/>
      <c r="D39" s="100">
        <v>0</v>
      </c>
      <c r="E39" s="96" t="e">
        <f>IF(ISBLANK($B39), "", SUMIF(#REF!,$B39,Transactions!$C:$C))</f>
        <v>#REF!</v>
      </c>
      <c r="F39" s="101" t="e">
        <f t="shared" si="2"/>
        <v>#REF!</v>
      </c>
      <c r="G39" s="102"/>
      <c r="H39" s="136"/>
      <c r="I39" s="110"/>
      <c r="J39" s="105"/>
      <c r="K39" s="96" t="str">
        <f>IF(ISBLANK($H39), "", SUMIF(#REF!,$H39,Transactions!$D:$D))</f>
        <v/>
      </c>
      <c r="L39" s="101" t="str">
        <f t="shared" si="4"/>
        <v/>
      </c>
      <c r="M39" s="71"/>
    </row>
    <row r="40" spans="1:13" ht="18" customHeight="1" x14ac:dyDescent="0.4">
      <c r="A40" s="71"/>
      <c r="B40" s="109" t="s">
        <v>45</v>
      </c>
      <c r="C40" s="110"/>
      <c r="D40" s="106">
        <v>0</v>
      </c>
      <c r="E40" s="96" t="e">
        <f>IF(ISBLANK($B40), "", SUMIF(#REF!,$B40,Transactions!$C:$C))</f>
        <v>#REF!</v>
      </c>
      <c r="F40" s="101" t="e">
        <f t="shared" si="2"/>
        <v>#REF!</v>
      </c>
      <c r="G40" s="102"/>
      <c r="H40" s="136"/>
      <c r="I40" s="110"/>
      <c r="J40" s="105"/>
      <c r="K40" s="96" t="str">
        <f>IF(ISBLANK($H40), "", SUMIF(#REF!,$H40,Transactions!$D:$D))</f>
        <v/>
      </c>
      <c r="L40" s="101" t="str">
        <f t="shared" si="4"/>
        <v/>
      </c>
      <c r="M40" s="71"/>
    </row>
    <row r="41" spans="1:13" ht="18" customHeight="1" x14ac:dyDescent="0.4">
      <c r="A41" s="71"/>
      <c r="B41" s="109" t="s">
        <v>46</v>
      </c>
      <c r="C41" s="110"/>
      <c r="D41" s="106">
        <v>0</v>
      </c>
      <c r="E41" s="96" t="e">
        <f>IF(ISBLANK($B41), "", SUMIF(#REF!,$B41,Transactions!$C:$C))</f>
        <v>#REF!</v>
      </c>
      <c r="F41" s="101" t="e">
        <f t="shared" si="2"/>
        <v>#REF!</v>
      </c>
      <c r="G41" s="102"/>
      <c r="H41" s="136"/>
      <c r="I41" s="110"/>
      <c r="J41" s="105"/>
      <c r="K41" s="96" t="str">
        <f>IF(ISBLANK($H41), "", SUMIF(#REF!,$H41,Transactions!$D:$D))</f>
        <v/>
      </c>
      <c r="L41" s="101" t="str">
        <f t="shared" si="4"/>
        <v/>
      </c>
      <c r="M41" s="71"/>
    </row>
    <row r="42" spans="1:13" ht="18" customHeight="1" x14ac:dyDescent="0.4">
      <c r="A42" s="71"/>
      <c r="B42" s="107"/>
      <c r="C42" s="107"/>
      <c r="D42" s="106"/>
      <c r="E42" s="96"/>
      <c r="F42" s="101"/>
      <c r="G42" s="102"/>
      <c r="H42" s="108"/>
      <c r="I42" s="108"/>
      <c r="J42" s="105"/>
      <c r="K42" s="96"/>
      <c r="L42" s="101"/>
      <c r="M42" s="71"/>
    </row>
    <row r="43" spans="1:13" ht="18" customHeight="1" x14ac:dyDescent="0.4">
      <c r="A43" s="71"/>
      <c r="B43" s="107"/>
      <c r="C43" s="107"/>
      <c r="D43" s="106"/>
      <c r="E43" s="96"/>
      <c r="F43" s="101"/>
      <c r="G43" s="102"/>
      <c r="H43" s="108"/>
      <c r="I43" s="108"/>
      <c r="J43" s="105"/>
      <c r="K43" s="96"/>
      <c r="L43" s="101"/>
      <c r="M43" s="71"/>
    </row>
    <row r="44" spans="1:13" ht="18" customHeight="1" x14ac:dyDescent="0.4">
      <c r="A44" s="71"/>
      <c r="B44" s="109"/>
      <c r="C44" s="110"/>
      <c r="D44" s="100"/>
      <c r="E44" s="96" t="str">
        <f>IF(ISBLANK($B44), "", SUMIF(#REF!,$B44,Transactions!$C:$C))</f>
        <v/>
      </c>
      <c r="F44" s="101" t="str">
        <f>IF(ISBLANK($B44), "", D44-E44)</f>
        <v/>
      </c>
      <c r="G44" s="102"/>
      <c r="H44" s="136"/>
      <c r="I44" s="110"/>
      <c r="J44" s="105"/>
      <c r="K44" s="96" t="str">
        <f>IF(ISBLANK($H44), "", SUMIF(#REF!,$H44,Transactions!$D:$D))</f>
        <v/>
      </c>
      <c r="L44" s="101" t="str">
        <f>IF(ISBLANK($H44), "", K44-J44)</f>
        <v/>
      </c>
      <c r="M44" s="71"/>
    </row>
  </sheetData>
  <mergeCells count="54"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H30:I30"/>
    <mergeCell ref="B24:C24"/>
    <mergeCell ref="B27:C27"/>
    <mergeCell ref="H27:I27"/>
    <mergeCell ref="B28:C28"/>
    <mergeCell ref="H28:I28"/>
    <mergeCell ref="B29:C29"/>
    <mergeCell ref="B30:C30"/>
    <mergeCell ref="D22:F22"/>
    <mergeCell ref="J22:L22"/>
    <mergeCell ref="D23:F23"/>
    <mergeCell ref="J23:L23"/>
    <mergeCell ref="H29:I29"/>
    <mergeCell ref="I16:K16"/>
    <mergeCell ref="I17:K17"/>
    <mergeCell ref="B20:F20"/>
    <mergeCell ref="D21:F21"/>
    <mergeCell ref="J21:L21"/>
    <mergeCell ref="J8:K8"/>
    <mergeCell ref="D12:D15"/>
    <mergeCell ref="E12:E15"/>
    <mergeCell ref="I13:K13"/>
    <mergeCell ref="I14:K14"/>
    <mergeCell ref="I15:K15"/>
    <mergeCell ref="B2:H2"/>
    <mergeCell ref="I2:L2"/>
    <mergeCell ref="B3:G4"/>
    <mergeCell ref="I3:L3"/>
    <mergeCell ref="I4:M5"/>
    <mergeCell ref="B5:G6"/>
    <mergeCell ref="B41:C41"/>
    <mergeCell ref="B44:C44"/>
    <mergeCell ref="B34:C34"/>
    <mergeCell ref="B35:C35"/>
    <mergeCell ref="B36:C36"/>
    <mergeCell ref="B37:C37"/>
    <mergeCell ref="B38:C38"/>
    <mergeCell ref="B39:C39"/>
    <mergeCell ref="B40:C40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Osei, Emmanuel</cp:lastModifiedBy>
  <dcterms:created xsi:type="dcterms:W3CDTF">2025-04-14T14:00:00Z</dcterms:created>
  <dcterms:modified xsi:type="dcterms:W3CDTF">2025-04-14T14:00:00Z</dcterms:modified>
</cp:coreProperties>
</file>